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ジュニアＵ8\"/>
    </mc:Choice>
  </mc:AlternateContent>
  <bookViews>
    <workbookView xWindow="195" yWindow="495" windowWidth="24675" windowHeight="10395" tabRatio="628"/>
  </bookViews>
  <sheets>
    <sheet name="19日勝敗表" sheetId="4" r:id="rId1"/>
    <sheet name="19日時定表" sheetId="5" r:id="rId2"/>
    <sheet name="23日勝敗表" sheetId="9" r:id="rId3"/>
    <sheet name="２３日時定表" sheetId="7" r:id="rId4"/>
    <sheet name="Sheet2" sheetId="6" r:id="rId5"/>
  </sheets>
  <definedNames>
    <definedName name="_xlnm.Print_Area" localSheetId="1">'19日時定表'!$A$1:$N$36</definedName>
    <definedName name="_xlnm.Print_Area" localSheetId="0">'19日勝敗表'!$A$1:$AY$37</definedName>
    <definedName name="_xlnm.Print_Area" localSheetId="3">'２３日時定表'!$A$1:$N$36</definedName>
    <definedName name="_xlnm.Print_Area" localSheetId="2">'23日勝敗表'!$A$1:$AW$37</definedName>
    <definedName name="_xlnm.Print_Titles" localSheetId="0">'19日勝敗表'!$1:$3</definedName>
    <definedName name="_xlnm.Print_Titles" localSheetId="2">'23日勝敗表'!$1:$3</definedName>
  </definedNames>
  <calcPr calcId="152511"/>
</workbook>
</file>

<file path=xl/calcChain.xml><?xml version="1.0" encoding="utf-8"?>
<calcChain xmlns="http://schemas.openxmlformats.org/spreadsheetml/2006/main">
  <c r="AQ19" i="4" l="1"/>
  <c r="AQ8" i="4"/>
  <c r="AS19" i="4"/>
  <c r="AL14" i="4"/>
  <c r="AH14" i="4"/>
  <c r="AD14" i="4"/>
  <c r="AH12" i="4"/>
  <c r="AD12" i="4"/>
  <c r="AD10" i="4"/>
  <c r="AD21" i="4"/>
  <c r="AH23" i="4"/>
  <c r="AD23" i="4"/>
  <c r="AL25" i="4"/>
  <c r="AH25" i="4"/>
  <c r="AD25" i="4"/>
  <c r="K8" i="7"/>
  <c r="L8" i="7"/>
  <c r="K16" i="5"/>
  <c r="L16" i="5"/>
  <c r="L11" i="7"/>
  <c r="K11" i="7"/>
  <c r="K25" i="5"/>
  <c r="L25" i="5"/>
  <c r="L13" i="5"/>
  <c r="K13" i="5"/>
  <c r="K12" i="7"/>
  <c r="L12" i="7"/>
  <c r="L26" i="7"/>
  <c r="K26" i="7"/>
  <c r="L30" i="7"/>
  <c r="K30" i="7"/>
  <c r="J27" i="7"/>
  <c r="AP19" i="4" l="1"/>
  <c r="F27" i="5"/>
  <c r="F26" i="5"/>
  <c r="AV25" i="4" l="1"/>
  <c r="AW25" i="4" s="1"/>
  <c r="AU25" i="4"/>
  <c r="AT25" i="4"/>
  <c r="AS23" i="4"/>
  <c r="AV23" i="4" s="1"/>
  <c r="AQ23" i="4"/>
  <c r="AP22" i="4"/>
  <c r="AS21" i="4"/>
  <c r="AQ21" i="4"/>
  <c r="AP21" i="4" s="1"/>
  <c r="AO21" i="4"/>
  <c r="AM21" i="4"/>
  <c r="AP20" i="4"/>
  <c r="AL20" i="4"/>
  <c r="AO19" i="4"/>
  <c r="AM19" i="4"/>
  <c r="AK19" i="4"/>
  <c r="AI19" i="4"/>
  <c r="AP18" i="4"/>
  <c r="AL18" i="4"/>
  <c r="AH18" i="4"/>
  <c r="AP17" i="4"/>
  <c r="AL17" i="4"/>
  <c r="AH17" i="4"/>
  <c r="AD17" i="4"/>
  <c r="Y14" i="9"/>
  <c r="X14" i="9"/>
  <c r="W14" i="9"/>
  <c r="W12" i="9"/>
  <c r="V12" i="9"/>
  <c r="Y12" i="9" s="1"/>
  <c r="T12" i="9"/>
  <c r="X12" i="9" s="1"/>
  <c r="S11" i="9"/>
  <c r="W10" i="9"/>
  <c r="V10" i="9"/>
  <c r="T10" i="9"/>
  <c r="R10" i="9"/>
  <c r="P10" i="9"/>
  <c r="S9" i="9"/>
  <c r="O9" i="9"/>
  <c r="W8" i="9"/>
  <c r="V8" i="9"/>
  <c r="T8" i="9"/>
  <c r="R8" i="9"/>
  <c r="P8" i="9"/>
  <c r="N8" i="9"/>
  <c r="L8" i="9"/>
  <c r="S7" i="9"/>
  <c r="O7" i="9"/>
  <c r="K7" i="9"/>
  <c r="S6" i="9"/>
  <c r="O6" i="9"/>
  <c r="K6" i="9"/>
  <c r="G6" i="9"/>
  <c r="U32" i="9"/>
  <c r="T32" i="9"/>
  <c r="S32" i="9"/>
  <c r="U30" i="9"/>
  <c r="T30" i="9"/>
  <c r="S30" i="9"/>
  <c r="O29" i="9"/>
  <c r="U28" i="9"/>
  <c r="T28" i="9"/>
  <c r="S28" i="9"/>
  <c r="O27" i="9"/>
  <c r="K27" i="9"/>
  <c r="O26" i="9"/>
  <c r="K26" i="9"/>
  <c r="G26" i="9"/>
  <c r="U23" i="9"/>
  <c r="T23" i="9"/>
  <c r="S23" i="9"/>
  <c r="U21" i="9"/>
  <c r="T21" i="9"/>
  <c r="S21" i="9"/>
  <c r="O20" i="9"/>
  <c r="U19" i="9"/>
  <c r="T19" i="9"/>
  <c r="S19" i="9"/>
  <c r="O18" i="9"/>
  <c r="K18" i="9"/>
  <c r="O17" i="9"/>
  <c r="K17" i="9"/>
  <c r="G17" i="9"/>
  <c r="AP6" i="4"/>
  <c r="AL6" i="4"/>
  <c r="AH6" i="4"/>
  <c r="AD6" i="4"/>
  <c r="AV14" i="4"/>
  <c r="AU14" i="4"/>
  <c r="AT14" i="4"/>
  <c r="AS12" i="4"/>
  <c r="AV12" i="4" s="1"/>
  <c r="AQ12" i="4"/>
  <c r="AP11" i="4"/>
  <c r="AS10" i="4"/>
  <c r="AQ10" i="4"/>
  <c r="AP10" i="4" s="1"/>
  <c r="AO10" i="4"/>
  <c r="AM10" i="4"/>
  <c r="AP9" i="4"/>
  <c r="AL9" i="4"/>
  <c r="AS8" i="4"/>
  <c r="AP8" i="4" s="1"/>
  <c r="AO8" i="4"/>
  <c r="AM8" i="4"/>
  <c r="AL8" i="4" s="1"/>
  <c r="AK8" i="4"/>
  <c r="AI8" i="4"/>
  <c r="AH8" i="4" s="1"/>
  <c r="AT8" i="4" s="1"/>
  <c r="AP7" i="4"/>
  <c r="AL7" i="4"/>
  <c r="AH7" i="4"/>
  <c r="Y10" i="9" l="1"/>
  <c r="AH19" i="4"/>
  <c r="AU19" i="4"/>
  <c r="AL19" i="4"/>
  <c r="AL21" i="4"/>
  <c r="AT21" i="4" s="1"/>
  <c r="AU23" i="4"/>
  <c r="AP23" i="4"/>
  <c r="AT23" i="4" s="1"/>
  <c r="AU12" i="4"/>
  <c r="AP12" i="4"/>
  <c r="AT12" i="4" s="1"/>
  <c r="AL10" i="4"/>
  <c r="AT10" i="4" s="1"/>
  <c r="AX25" i="4"/>
  <c r="AV21" i="4"/>
  <c r="V23" i="9"/>
  <c r="V19" i="9"/>
  <c r="V21" i="9"/>
  <c r="V30" i="9"/>
  <c r="Z14" i="9"/>
  <c r="V32" i="9"/>
  <c r="X8" i="9"/>
  <c r="X10" i="9"/>
  <c r="Z10" i="9" s="1"/>
  <c r="V28" i="9"/>
  <c r="Y8" i="9"/>
  <c r="Z8" i="9" s="1"/>
  <c r="AV19" i="4"/>
  <c r="AW19" i="4" s="1"/>
  <c r="AW14" i="4"/>
  <c r="AX14" i="4" s="1"/>
  <c r="AU21" i="4"/>
  <c r="AW23" i="4"/>
  <c r="AX23" i="4" s="1"/>
  <c r="AV10" i="4"/>
  <c r="AU8" i="4"/>
  <c r="Z12" i="9"/>
  <c r="AV8" i="4"/>
  <c r="AU10" i="4"/>
  <c r="AW12" i="4"/>
  <c r="AX12" i="4" s="1"/>
  <c r="AT19" i="4" l="1"/>
  <c r="AX19" i="4" s="1"/>
  <c r="AW21" i="4"/>
  <c r="AX21" i="4" s="1"/>
  <c r="AW8" i="4"/>
  <c r="AX8" i="4" s="1"/>
  <c r="AW10" i="4"/>
  <c r="AX10" i="4" s="1"/>
  <c r="AY9" i="4" s="1"/>
  <c r="AY18" i="4" l="1"/>
  <c r="AY7" i="4"/>
  <c r="AY13" i="4"/>
  <c r="AY11" i="4"/>
  <c r="AY24" i="4"/>
  <c r="AY20" i="4"/>
  <c r="AY22" i="4"/>
  <c r="K31" i="4"/>
  <c r="K23" i="4"/>
  <c r="K15" i="4"/>
  <c r="L33" i="7"/>
  <c r="K33" i="7"/>
  <c r="L32" i="7"/>
  <c r="K32" i="7"/>
  <c r="L31" i="7"/>
  <c r="K31" i="7"/>
  <c r="L29" i="7"/>
  <c r="K29" i="7"/>
  <c r="L28" i="7"/>
  <c r="K28" i="7"/>
  <c r="L27" i="7"/>
  <c r="K27" i="7"/>
  <c r="L25" i="7"/>
  <c r="K25" i="7"/>
  <c r="L24" i="7"/>
  <c r="K24" i="7"/>
  <c r="K6" i="5"/>
  <c r="L6" i="7"/>
  <c r="K6" i="7"/>
  <c r="L15" i="7"/>
  <c r="K15" i="7"/>
  <c r="L14" i="7"/>
  <c r="K14" i="7"/>
  <c r="L13" i="7"/>
  <c r="K13" i="7"/>
  <c r="L10" i="7"/>
  <c r="K10" i="7"/>
  <c r="L9" i="7"/>
  <c r="K9" i="7"/>
  <c r="L7" i="7"/>
  <c r="K7" i="7"/>
  <c r="L24" i="5"/>
  <c r="K24" i="5"/>
  <c r="L6" i="5"/>
  <c r="U36" i="4"/>
  <c r="T36" i="4"/>
  <c r="S36" i="4"/>
  <c r="U34" i="4"/>
  <c r="T34" i="4"/>
  <c r="S34" i="4"/>
  <c r="O33" i="4"/>
  <c r="U32" i="4"/>
  <c r="T32" i="4"/>
  <c r="S32" i="4"/>
  <c r="O31" i="4"/>
  <c r="U28" i="4"/>
  <c r="T28" i="4"/>
  <c r="S28" i="4"/>
  <c r="U26" i="4"/>
  <c r="T26" i="4"/>
  <c r="S26" i="4"/>
  <c r="O25" i="4"/>
  <c r="U24" i="4"/>
  <c r="T24" i="4"/>
  <c r="S24" i="4"/>
  <c r="O23" i="4"/>
  <c r="U20" i="4"/>
  <c r="T20" i="4"/>
  <c r="S20" i="4"/>
  <c r="U18" i="4"/>
  <c r="T18" i="4"/>
  <c r="S18" i="4"/>
  <c r="O17" i="4"/>
  <c r="U16" i="4"/>
  <c r="T16" i="4"/>
  <c r="S16" i="4"/>
  <c r="O15" i="4"/>
  <c r="U12" i="4"/>
  <c r="T12" i="4"/>
  <c r="S12" i="4"/>
  <c r="U10" i="4"/>
  <c r="T10" i="4"/>
  <c r="S10" i="4"/>
  <c r="O9" i="4"/>
  <c r="U8" i="4"/>
  <c r="T8" i="4"/>
  <c r="S8" i="4"/>
  <c r="O7" i="4"/>
  <c r="K7" i="4"/>
  <c r="O30" i="4"/>
  <c r="K30" i="4"/>
  <c r="G30" i="4"/>
  <c r="O22" i="4"/>
  <c r="K22" i="4"/>
  <c r="G22" i="4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K8" i="5"/>
  <c r="L8" i="5"/>
  <c r="K9" i="5"/>
  <c r="L9" i="5"/>
  <c r="K10" i="5"/>
  <c r="L10" i="5"/>
  <c r="K11" i="5"/>
  <c r="L11" i="5"/>
  <c r="K12" i="5"/>
  <c r="L12" i="5"/>
  <c r="K14" i="5"/>
  <c r="L14" i="5"/>
  <c r="K15" i="5"/>
  <c r="L15" i="5"/>
  <c r="K17" i="5"/>
  <c r="L17" i="5"/>
  <c r="L7" i="5"/>
  <c r="K7" i="5"/>
  <c r="V28" i="4" l="1"/>
  <c r="V10" i="4"/>
  <c r="V24" i="4"/>
  <c r="V36" i="4"/>
  <c r="V18" i="4"/>
  <c r="V32" i="4"/>
  <c r="V12" i="4"/>
  <c r="V26" i="4"/>
  <c r="V34" i="4"/>
  <c r="V8" i="4"/>
  <c r="V16" i="4"/>
  <c r="V20" i="4"/>
  <c r="O14" i="4"/>
  <c r="K14" i="4"/>
  <c r="G14" i="4"/>
  <c r="O6" i="4" l="1"/>
  <c r="K6" i="4"/>
  <c r="G6" i="4"/>
</calcChain>
</file>

<file path=xl/sharedStrings.xml><?xml version="1.0" encoding="utf-8"?>
<sst xmlns="http://schemas.openxmlformats.org/spreadsheetml/2006/main" count="546" uniqueCount="208">
  <si>
    <t>勝ち－３点、引分－１点、負け－０点</t>
    <rPh sb="0" eb="1">
      <t>カ</t>
    </rPh>
    <rPh sb="4" eb="5">
      <t>テン</t>
    </rPh>
    <rPh sb="6" eb="8">
      <t>ヒキワ</t>
    </rPh>
    <rPh sb="10" eb="11">
      <t>テン</t>
    </rPh>
    <rPh sb="12" eb="13">
      <t>マ</t>
    </rPh>
    <rPh sb="16" eb="17">
      <t>テン</t>
    </rPh>
    <phoneticPr fontId="2"/>
  </si>
  <si>
    <t>勝点</t>
    <rPh sb="0" eb="2">
      <t>カチテン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</si>
  <si>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</si>
  <si>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</si>
  <si>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</si>
  <si>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</si>
  <si>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時間</t>
    <rPh sb="0" eb="2">
      <t>ジカン</t>
    </rPh>
    <phoneticPr fontId="2"/>
  </si>
  <si>
    <t>ＶＳ</t>
    <phoneticPr fontId="2"/>
  </si>
  <si>
    <t>対戦表</t>
    <rPh sb="0" eb="2">
      <t>タイセン</t>
    </rPh>
    <rPh sb="2" eb="3">
      <t>ヒョウ</t>
    </rPh>
    <phoneticPr fontId="2"/>
  </si>
  <si>
    <t>審判</t>
    <rPh sb="0" eb="2">
      <t>シンパン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</si>
  <si>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</si>
  <si>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</si>
  <si>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～</t>
    <phoneticPr fontId="2"/>
  </si>
  <si>
    <t>備考</t>
    <rPh sb="0" eb="2">
      <t>ビコウ</t>
    </rPh>
    <phoneticPr fontId="2"/>
  </si>
  <si>
    <t>Ａコート</t>
    <phoneticPr fontId="2"/>
  </si>
  <si>
    <t>Ｂコート</t>
    <phoneticPr fontId="2"/>
  </si>
  <si>
    <t>ー</t>
    <phoneticPr fontId="2"/>
  </si>
  <si>
    <t>Ａ</t>
    <phoneticPr fontId="2"/>
  </si>
  <si>
    <t>Ｂ</t>
    <phoneticPr fontId="2"/>
  </si>
  <si>
    <t>Ｃ</t>
    <phoneticPr fontId="2"/>
  </si>
  <si>
    <t>Ａ</t>
    <phoneticPr fontId="2"/>
  </si>
  <si>
    <t>Ｃ</t>
    <phoneticPr fontId="2"/>
  </si>
  <si>
    <t>NO1</t>
    <phoneticPr fontId="2"/>
  </si>
  <si>
    <t>NO2</t>
    <phoneticPr fontId="2"/>
  </si>
  <si>
    <t>注意</t>
    <rPh sb="0" eb="2">
      <t>チュウイ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</si>
  <si>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</si>
  <si>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</si>
  <si>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</si>
  <si>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</si>
  <si>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>北野</t>
    <rPh sb="0" eb="2">
      <t>キタノ</t>
    </rPh>
    <phoneticPr fontId="2"/>
  </si>
  <si>
    <t>中台</t>
    <rPh sb="0" eb="2">
      <t>ナカダイ</t>
    </rPh>
    <phoneticPr fontId="2"/>
  </si>
  <si>
    <t>リトル360</t>
    <phoneticPr fontId="2"/>
  </si>
  <si>
    <t>成増</t>
    <rPh sb="0" eb="2">
      <t>ナリマス</t>
    </rPh>
    <phoneticPr fontId="2"/>
  </si>
  <si>
    <t>レパードB</t>
    <phoneticPr fontId="2"/>
  </si>
  <si>
    <t>赤塚新町</t>
    <rPh sb="0" eb="4">
      <t>アカツカシンマチ</t>
    </rPh>
    <phoneticPr fontId="2"/>
  </si>
  <si>
    <t>アミーゴ</t>
    <phoneticPr fontId="2"/>
  </si>
  <si>
    <t>北前野B</t>
    <rPh sb="0" eb="1">
      <t>キタ</t>
    </rPh>
    <rPh sb="1" eb="3">
      <t>マエノ</t>
    </rPh>
    <phoneticPr fontId="2"/>
  </si>
  <si>
    <t>ビートルA</t>
    <phoneticPr fontId="2"/>
  </si>
  <si>
    <t>BLUE</t>
    <phoneticPr fontId="2"/>
  </si>
  <si>
    <t>九曜</t>
    <rPh sb="0" eb="2">
      <t>クヨウ</t>
    </rPh>
    <phoneticPr fontId="2"/>
  </si>
  <si>
    <t>ゴールデン</t>
    <phoneticPr fontId="2"/>
  </si>
  <si>
    <t>ペガサス</t>
    <phoneticPr fontId="2"/>
  </si>
  <si>
    <t>向原</t>
    <rPh sb="0" eb="2">
      <t>ムカイハラ</t>
    </rPh>
    <phoneticPr fontId="2"/>
  </si>
  <si>
    <t>ビートルB</t>
    <phoneticPr fontId="2"/>
  </si>
  <si>
    <t>プログレット</t>
    <phoneticPr fontId="2"/>
  </si>
  <si>
    <t>アズサ</t>
    <phoneticPr fontId="2"/>
  </si>
  <si>
    <t>高島平A</t>
    <rPh sb="0" eb="2">
      <t>タカシマ</t>
    </rPh>
    <rPh sb="2" eb="3">
      <t>タイラ</t>
    </rPh>
    <phoneticPr fontId="2"/>
  </si>
  <si>
    <t>リオ板橋</t>
    <rPh sb="2" eb="4">
      <t>イタバシ</t>
    </rPh>
    <phoneticPr fontId="2"/>
  </si>
  <si>
    <t>高島平B</t>
    <rPh sb="0" eb="3">
      <t>タカシマタイラ</t>
    </rPh>
    <phoneticPr fontId="2"/>
  </si>
  <si>
    <t>レパードA</t>
    <phoneticPr fontId="2"/>
  </si>
  <si>
    <t>熊野</t>
    <rPh sb="0" eb="2">
      <t>クマノ</t>
    </rPh>
    <phoneticPr fontId="2"/>
  </si>
  <si>
    <t>桜川</t>
    <rPh sb="0" eb="2">
      <t>サクラガワ</t>
    </rPh>
    <phoneticPr fontId="2"/>
  </si>
  <si>
    <t>徳丸</t>
    <rPh sb="0" eb="2">
      <t>トクマル</t>
    </rPh>
    <phoneticPr fontId="2"/>
  </si>
  <si>
    <t>志村東</t>
    <rPh sb="0" eb="2">
      <t>シムラ</t>
    </rPh>
    <rPh sb="2" eb="3">
      <t>ヒガシ</t>
    </rPh>
    <phoneticPr fontId="2"/>
  </si>
  <si>
    <t>シルバー</t>
    <phoneticPr fontId="2"/>
  </si>
  <si>
    <t>1Part</t>
    <phoneticPr fontId="2"/>
  </si>
  <si>
    <t>2Part</t>
    <phoneticPr fontId="2"/>
  </si>
  <si>
    <t>１位パート　１５分-４分-１５分</t>
    <rPh sb="1" eb="2">
      <t>イ</t>
    </rPh>
    <phoneticPr fontId="2"/>
  </si>
  <si>
    <t>２位パート　１３分-４分-１３分</t>
    <rPh sb="1" eb="2">
      <t>イ</t>
    </rPh>
    <rPh sb="8" eb="9">
      <t>フン</t>
    </rPh>
    <rPh sb="11" eb="12">
      <t>フン</t>
    </rPh>
    <rPh sb="15" eb="16">
      <t>ブン</t>
    </rPh>
    <phoneticPr fontId="2"/>
  </si>
  <si>
    <t>間隔４分</t>
    <phoneticPr fontId="2"/>
  </si>
  <si>
    <t>１９日時定表</t>
    <rPh sb="2" eb="3">
      <t>ニチ</t>
    </rPh>
    <rPh sb="3" eb="4">
      <t>ジ</t>
    </rPh>
    <rPh sb="4" eb="5">
      <t>テイ</t>
    </rPh>
    <rPh sb="5" eb="6">
      <t>ヒョウ</t>
    </rPh>
    <phoneticPr fontId="2"/>
  </si>
  <si>
    <t>23日時定表</t>
    <rPh sb="2" eb="3">
      <t>ニチ</t>
    </rPh>
    <rPh sb="3" eb="4">
      <t>ジ</t>
    </rPh>
    <rPh sb="4" eb="5">
      <t>テイ</t>
    </rPh>
    <rPh sb="5" eb="6">
      <t>ヒョウ</t>
    </rPh>
    <phoneticPr fontId="2"/>
  </si>
  <si>
    <t>3-A-1位</t>
    <rPh sb="5" eb="6">
      <t>イ</t>
    </rPh>
    <phoneticPr fontId="2"/>
  </si>
  <si>
    <t>2-A-1位</t>
    <rPh sb="5" eb="6">
      <t>イ</t>
    </rPh>
    <phoneticPr fontId="2"/>
  </si>
  <si>
    <t>A８勝</t>
    <rPh sb="2" eb="3">
      <t>カチ</t>
    </rPh>
    <phoneticPr fontId="2"/>
  </si>
  <si>
    <t>3-C-1位</t>
    <rPh sb="5" eb="6">
      <t>イ</t>
    </rPh>
    <phoneticPr fontId="2"/>
  </si>
  <si>
    <t>2-B-1位</t>
    <rPh sb="5" eb="6">
      <t>イ</t>
    </rPh>
    <phoneticPr fontId="2"/>
  </si>
  <si>
    <t>B８勝</t>
    <rPh sb="2" eb="3">
      <t>カチ</t>
    </rPh>
    <phoneticPr fontId="2"/>
  </si>
  <si>
    <t>3Part</t>
    <phoneticPr fontId="2"/>
  </si>
  <si>
    <t>2Part決</t>
    <rPh sb="5" eb="6">
      <t>ケツ</t>
    </rPh>
    <phoneticPr fontId="2"/>
  </si>
  <si>
    <t>3Part決</t>
    <rPh sb="5" eb="6">
      <t>ケツ</t>
    </rPh>
    <phoneticPr fontId="2"/>
  </si>
  <si>
    <t>1Part準決</t>
    <rPh sb="5" eb="6">
      <t>ジュン</t>
    </rPh>
    <rPh sb="6" eb="7">
      <t>ケツ</t>
    </rPh>
    <phoneticPr fontId="2"/>
  </si>
  <si>
    <t>3Part準決</t>
    <rPh sb="5" eb="6">
      <t>ジュン</t>
    </rPh>
    <rPh sb="6" eb="7">
      <t>ケツ</t>
    </rPh>
    <phoneticPr fontId="2"/>
  </si>
  <si>
    <t>１・３・５試合　１３分-４分-１３分</t>
    <rPh sb="5" eb="7">
      <t>シアイ</t>
    </rPh>
    <phoneticPr fontId="2"/>
  </si>
  <si>
    <t>２・４・６試合　１５分-４分-１５分</t>
    <rPh sb="5" eb="7">
      <t>シアイ</t>
    </rPh>
    <rPh sb="10" eb="11">
      <t>フン</t>
    </rPh>
    <rPh sb="13" eb="14">
      <t>フン</t>
    </rPh>
    <rPh sb="17" eb="18">
      <t>ブン</t>
    </rPh>
    <phoneticPr fontId="2"/>
  </si>
  <si>
    <t>順位戦　１５分-４分-１５分</t>
    <rPh sb="0" eb="2">
      <t>ジュンイ</t>
    </rPh>
    <rPh sb="2" eb="3">
      <t>セン</t>
    </rPh>
    <phoneticPr fontId="2"/>
  </si>
  <si>
    <t>3-A-2位</t>
    <rPh sb="5" eb="6">
      <t>イ</t>
    </rPh>
    <phoneticPr fontId="2"/>
  </si>
  <si>
    <t>A７勝</t>
    <rPh sb="2" eb="3">
      <t>カチ</t>
    </rPh>
    <phoneticPr fontId="2"/>
  </si>
  <si>
    <t>A７負</t>
    <rPh sb="2" eb="3">
      <t>フ</t>
    </rPh>
    <phoneticPr fontId="2"/>
  </si>
  <si>
    <t>B７負</t>
    <rPh sb="2" eb="3">
      <t>フ</t>
    </rPh>
    <phoneticPr fontId="2"/>
  </si>
  <si>
    <t>B７勝</t>
    <rPh sb="2" eb="3">
      <t>カチ</t>
    </rPh>
    <phoneticPr fontId="2"/>
  </si>
  <si>
    <t>3-B-1位</t>
    <rPh sb="5" eb="6">
      <t>イ</t>
    </rPh>
    <phoneticPr fontId="2"/>
  </si>
  <si>
    <t>1Part3決</t>
    <rPh sb="6" eb="7">
      <t>ケツ</t>
    </rPh>
    <phoneticPr fontId="2"/>
  </si>
  <si>
    <t>1Part決</t>
    <rPh sb="5" eb="6">
      <t>ケツ</t>
    </rPh>
    <phoneticPr fontId="2"/>
  </si>
  <si>
    <t>２０１７年度　ジュニアカップ（U-8）大会 2日目</t>
    <rPh sb="4" eb="6">
      <t>ネンド</t>
    </rPh>
    <rPh sb="19" eb="21">
      <t>タイカイ</t>
    </rPh>
    <rPh sb="23" eb="24">
      <t>ニチ</t>
    </rPh>
    <rPh sb="24" eb="25">
      <t>メ</t>
    </rPh>
    <phoneticPr fontId="2"/>
  </si>
  <si>
    <t>19日目 ファーストステージ</t>
    <rPh sb="2" eb="4">
      <t>ニチメ</t>
    </rPh>
    <phoneticPr fontId="2"/>
  </si>
  <si>
    <t>1位パート</t>
    <rPh sb="1" eb="2">
      <t>イ</t>
    </rPh>
    <phoneticPr fontId="2"/>
  </si>
  <si>
    <t>１５分４分１５分</t>
  </si>
  <si>
    <t>１５分４分１５分</t>
    <rPh sb="2" eb="3">
      <t>フン</t>
    </rPh>
    <rPh sb="4" eb="5">
      <t>フン</t>
    </rPh>
    <rPh sb="7" eb="8">
      <t>フン</t>
    </rPh>
    <phoneticPr fontId="2"/>
  </si>
  <si>
    <t>ー</t>
    <phoneticPr fontId="2"/>
  </si>
  <si>
    <t>ー</t>
    <phoneticPr fontId="2"/>
  </si>
  <si>
    <t>Ｂグループ</t>
    <phoneticPr fontId="2"/>
  </si>
  <si>
    <t>Ａ</t>
    <phoneticPr fontId="2"/>
  </si>
  <si>
    <t>ー</t>
    <phoneticPr fontId="2"/>
  </si>
  <si>
    <t>Ｂ</t>
    <phoneticPr fontId="2"/>
  </si>
  <si>
    <t>Ｃ</t>
    <phoneticPr fontId="2"/>
  </si>
  <si>
    <t>Ｄ</t>
    <phoneticPr fontId="2"/>
  </si>
  <si>
    <t>2位パート</t>
    <rPh sb="1" eb="2">
      <t>イ</t>
    </rPh>
    <phoneticPr fontId="2"/>
  </si>
  <si>
    <t>Aグループ</t>
    <phoneticPr fontId="2"/>
  </si>
  <si>
    <t>１３分４分１３分</t>
    <rPh sb="2" eb="3">
      <t>プン</t>
    </rPh>
    <rPh sb="4" eb="5">
      <t>フン</t>
    </rPh>
    <rPh sb="7" eb="8">
      <t>フン</t>
    </rPh>
    <phoneticPr fontId="2"/>
  </si>
  <si>
    <t>3位パート</t>
    <rPh sb="1" eb="2">
      <t>イ</t>
    </rPh>
    <phoneticPr fontId="2"/>
  </si>
  <si>
    <t>23日 ファーストステージ</t>
    <rPh sb="2" eb="3">
      <t>ヒ</t>
    </rPh>
    <phoneticPr fontId="2"/>
  </si>
  <si>
    <t>２０１７年度　ジュニアカップ（U-8）大会 3日目</t>
    <rPh sb="4" eb="6">
      <t>ネンド</t>
    </rPh>
    <rPh sb="19" eb="21">
      <t>タイカイ</t>
    </rPh>
    <rPh sb="23" eb="24">
      <t>ニチ</t>
    </rPh>
    <rPh sb="24" eb="25">
      <t>メ</t>
    </rPh>
    <phoneticPr fontId="2"/>
  </si>
  <si>
    <t>セカンドステージ</t>
    <phoneticPr fontId="2"/>
  </si>
  <si>
    <t>１位パート</t>
    <rPh sb="1" eb="2">
      <t>イ</t>
    </rPh>
    <phoneticPr fontId="2"/>
  </si>
  <si>
    <t>１3分４分１3分</t>
    <phoneticPr fontId="2"/>
  </si>
  <si>
    <t>優勝決定戦</t>
    <rPh sb="0" eb="2">
      <t>ユウショウ</t>
    </rPh>
    <rPh sb="2" eb="5">
      <t>ケッテイセン</t>
    </rPh>
    <phoneticPr fontId="2"/>
  </si>
  <si>
    <t>３位決定戦</t>
    <rPh sb="1" eb="2">
      <t>イ</t>
    </rPh>
    <rPh sb="2" eb="5">
      <t>ケッテイセン</t>
    </rPh>
    <phoneticPr fontId="2"/>
  </si>
  <si>
    <t>2位パート</t>
    <rPh sb="1" eb="2">
      <t>イ</t>
    </rPh>
    <phoneticPr fontId="2"/>
  </si>
  <si>
    <t>3位パート</t>
    <rPh sb="1" eb="2">
      <t>イ</t>
    </rPh>
    <phoneticPr fontId="2"/>
  </si>
  <si>
    <t>Aコート第７試合</t>
    <rPh sb="4" eb="5">
      <t>ダイ</t>
    </rPh>
    <rPh sb="6" eb="8">
      <t>シアイ</t>
    </rPh>
    <phoneticPr fontId="2"/>
  </si>
  <si>
    <t>Bコート第７試合</t>
    <rPh sb="4" eb="5">
      <t>ダイ</t>
    </rPh>
    <rPh sb="6" eb="8">
      <t>シアイ</t>
    </rPh>
    <phoneticPr fontId="2"/>
  </si>
  <si>
    <t>Aコート第9試合</t>
    <rPh sb="4" eb="5">
      <t>ダイ</t>
    </rPh>
    <rPh sb="6" eb="8">
      <t>シアイ</t>
    </rPh>
    <phoneticPr fontId="2"/>
  </si>
  <si>
    <t>Aコート第10試合</t>
    <rPh sb="4" eb="5">
      <t>ダイ</t>
    </rPh>
    <rPh sb="7" eb="9">
      <t>シアイ</t>
    </rPh>
    <phoneticPr fontId="2"/>
  </si>
  <si>
    <t>Bコート第10試合</t>
    <rPh sb="4" eb="5">
      <t>ダイ</t>
    </rPh>
    <rPh sb="7" eb="9">
      <t>シアイ</t>
    </rPh>
    <phoneticPr fontId="2"/>
  </si>
  <si>
    <t>Aコート第8試合</t>
    <rPh sb="4" eb="5">
      <t>ダイ</t>
    </rPh>
    <rPh sb="6" eb="8">
      <t>シアイ</t>
    </rPh>
    <phoneticPr fontId="2"/>
  </si>
  <si>
    <t>Bコート第8試合</t>
    <rPh sb="4" eb="5">
      <t>ダイ</t>
    </rPh>
    <rPh sb="6" eb="8">
      <t>シアイ</t>
    </rPh>
    <phoneticPr fontId="2"/>
  </si>
  <si>
    <t>Bコート第9試合</t>
    <rPh sb="4" eb="5">
      <t>ダイ</t>
    </rPh>
    <rPh sb="6" eb="8">
      <t>シアイ</t>
    </rPh>
    <phoneticPr fontId="2"/>
  </si>
  <si>
    <t>Cグループ</t>
    <phoneticPr fontId="2"/>
  </si>
  <si>
    <t>B-2</t>
    <phoneticPr fontId="2"/>
  </si>
  <si>
    <t>A-1</t>
    <phoneticPr fontId="2"/>
  </si>
  <si>
    <t>A-3</t>
    <phoneticPr fontId="2"/>
  </si>
  <si>
    <t>A-5</t>
    <phoneticPr fontId="2"/>
  </si>
  <si>
    <t>B-1</t>
    <phoneticPr fontId="2"/>
  </si>
  <si>
    <t>B-3</t>
    <phoneticPr fontId="2"/>
  </si>
  <si>
    <t>B-5</t>
    <phoneticPr fontId="2"/>
  </si>
  <si>
    <t>A-2</t>
    <phoneticPr fontId="2"/>
  </si>
  <si>
    <t>A-4</t>
    <phoneticPr fontId="2"/>
  </si>
  <si>
    <t>A-6</t>
    <phoneticPr fontId="2"/>
  </si>
  <si>
    <t>B-2</t>
    <phoneticPr fontId="2"/>
  </si>
  <si>
    <t>B-4</t>
    <phoneticPr fontId="2"/>
  </si>
  <si>
    <t>B-6</t>
    <phoneticPr fontId="2"/>
  </si>
  <si>
    <t>B-7</t>
    <phoneticPr fontId="2"/>
  </si>
  <si>
    <t>A-7</t>
    <phoneticPr fontId="2"/>
  </si>
  <si>
    <t>A-9</t>
    <phoneticPr fontId="2"/>
  </si>
  <si>
    <t>A-11</t>
    <phoneticPr fontId="2"/>
  </si>
  <si>
    <t>B-11</t>
    <phoneticPr fontId="2"/>
  </si>
  <si>
    <t>B-9</t>
    <phoneticPr fontId="2"/>
  </si>
  <si>
    <t>A-8</t>
    <phoneticPr fontId="2"/>
  </si>
  <si>
    <t>A-10</t>
    <phoneticPr fontId="2"/>
  </si>
  <si>
    <t>A-12</t>
    <phoneticPr fontId="2"/>
  </si>
  <si>
    <t>B-8</t>
    <phoneticPr fontId="2"/>
  </si>
  <si>
    <t>B-10</t>
    <phoneticPr fontId="2"/>
  </si>
  <si>
    <t>A-1</t>
    <phoneticPr fontId="2"/>
  </si>
  <si>
    <t>A-3</t>
    <phoneticPr fontId="2"/>
  </si>
  <si>
    <t>A-4</t>
    <phoneticPr fontId="2"/>
  </si>
  <si>
    <t>B-1</t>
    <phoneticPr fontId="2"/>
  </si>
  <si>
    <t>B-4</t>
    <phoneticPr fontId="2"/>
  </si>
  <si>
    <t>B-3</t>
    <phoneticPr fontId="2"/>
  </si>
  <si>
    <t>B-5</t>
    <phoneticPr fontId="2"/>
  </si>
  <si>
    <t>A-2</t>
    <phoneticPr fontId="2"/>
  </si>
  <si>
    <t>A-5</t>
    <phoneticPr fontId="2"/>
  </si>
  <si>
    <t>A-6</t>
    <phoneticPr fontId="2"/>
  </si>
  <si>
    <t>B-6</t>
    <phoneticPr fontId="2"/>
  </si>
  <si>
    <t>下赤塚</t>
    <rPh sb="0" eb="3">
      <t>シモアカツカ</t>
    </rPh>
    <phoneticPr fontId="2"/>
  </si>
  <si>
    <t>向原</t>
    <rPh sb="0" eb="2">
      <t>ムカイハラ</t>
    </rPh>
    <phoneticPr fontId="2"/>
  </si>
  <si>
    <t>北前野A</t>
    <rPh sb="0" eb="1">
      <t>キタ</t>
    </rPh>
    <rPh sb="1" eb="3">
      <t>マエノ</t>
    </rPh>
    <phoneticPr fontId="2"/>
  </si>
  <si>
    <t>下赤塚</t>
    <rPh sb="0" eb="3">
      <t>シモアカツカ</t>
    </rPh>
    <phoneticPr fontId="2"/>
  </si>
  <si>
    <t>北前野</t>
    <rPh sb="0" eb="1">
      <t>キタ</t>
    </rPh>
    <rPh sb="1" eb="3">
      <t>マエノ</t>
    </rPh>
    <phoneticPr fontId="2"/>
  </si>
  <si>
    <t>プログレット</t>
    <phoneticPr fontId="2"/>
  </si>
  <si>
    <t>ペガサス</t>
    <phoneticPr fontId="2"/>
  </si>
  <si>
    <t>アズサ</t>
    <phoneticPr fontId="2"/>
  </si>
  <si>
    <t>アズサ</t>
    <phoneticPr fontId="2"/>
  </si>
  <si>
    <t>ビートルB</t>
    <phoneticPr fontId="2"/>
  </si>
  <si>
    <t>成増</t>
    <rPh sb="0" eb="2">
      <t>ナリマス</t>
    </rPh>
    <phoneticPr fontId="2"/>
  </si>
  <si>
    <t>中台</t>
    <rPh sb="0" eb="2">
      <t>ナカダイ</t>
    </rPh>
    <phoneticPr fontId="2"/>
  </si>
  <si>
    <t>高島平A</t>
    <rPh sb="0" eb="2">
      <t>タカシマ</t>
    </rPh>
    <rPh sb="2" eb="3">
      <t>タイラ</t>
    </rPh>
    <phoneticPr fontId="2"/>
  </si>
  <si>
    <t>高島平A</t>
    <rPh sb="0" eb="3">
      <t>タカシマタイラ</t>
    </rPh>
    <phoneticPr fontId="2"/>
  </si>
  <si>
    <t>アミーゴ</t>
    <phoneticPr fontId="2"/>
  </si>
  <si>
    <t>レパードB</t>
    <phoneticPr fontId="2"/>
  </si>
  <si>
    <t>徳丸</t>
    <rPh sb="0" eb="2">
      <t>トクマル</t>
    </rPh>
    <phoneticPr fontId="2"/>
  </si>
  <si>
    <t>高島平B</t>
    <rPh sb="0" eb="3">
      <t>タカシマタイラ</t>
    </rPh>
    <phoneticPr fontId="2"/>
  </si>
  <si>
    <t>桜川</t>
    <rPh sb="0" eb="1">
      <t>サクラ</t>
    </rPh>
    <rPh sb="1" eb="2">
      <t>カワ</t>
    </rPh>
    <phoneticPr fontId="2"/>
  </si>
  <si>
    <t>レパードA</t>
    <phoneticPr fontId="2"/>
  </si>
  <si>
    <t>九曜</t>
    <rPh sb="0" eb="2">
      <t>クヨウ</t>
    </rPh>
    <phoneticPr fontId="2"/>
  </si>
  <si>
    <t>女子トレ</t>
    <rPh sb="0" eb="2">
      <t>ジョシ</t>
    </rPh>
    <phoneticPr fontId="2"/>
  </si>
  <si>
    <t>女子</t>
    <rPh sb="0" eb="2">
      <t>ジョシ</t>
    </rPh>
    <phoneticPr fontId="2"/>
  </si>
  <si>
    <t>北前野A</t>
    <rPh sb="0" eb="3">
      <t>キタマエノ</t>
    </rPh>
    <phoneticPr fontId="2"/>
  </si>
  <si>
    <t>シルバー</t>
    <phoneticPr fontId="2"/>
  </si>
  <si>
    <t>ビートルA</t>
    <phoneticPr fontId="2"/>
  </si>
  <si>
    <t>BLUE</t>
    <phoneticPr fontId="2"/>
  </si>
  <si>
    <t>ときわ台</t>
    <rPh sb="3" eb="4">
      <t>ダイ</t>
    </rPh>
    <phoneticPr fontId="2"/>
  </si>
  <si>
    <t>ときわ台</t>
    <phoneticPr fontId="2"/>
  </si>
  <si>
    <t>中台</t>
    <phoneticPr fontId="2"/>
  </si>
  <si>
    <t>志村東</t>
    <phoneticPr fontId="2"/>
  </si>
  <si>
    <t>リオ板橋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</si>
  <si>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</si>
  <si>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</si>
  <si>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</si>
  <si>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</si>
  <si>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</si>
  <si>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ビートルA</t>
    <phoneticPr fontId="2"/>
  </si>
  <si>
    <t>レパードA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</si>
  <si>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</si>
  <si>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</si>
  <si>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</si>
  <si>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</si>
  <si>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</si>
  <si>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</si>
  <si>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</si>
  <si>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BLUE</t>
    <phoneticPr fontId="2"/>
  </si>
  <si>
    <t>九曜</t>
    <rPh sb="0" eb="2">
      <t>クヨウ</t>
    </rPh>
    <phoneticPr fontId="2"/>
  </si>
  <si>
    <t>B-12</t>
    <phoneticPr fontId="2"/>
  </si>
  <si>
    <t>系数</t>
    <rPh sb="0" eb="1">
      <t>ケイ</t>
    </rPh>
    <rPh sb="1" eb="2">
      <t>スウ</t>
    </rPh>
    <phoneticPr fontId="2"/>
  </si>
  <si>
    <t>プログレット</t>
    <phoneticPr fontId="2"/>
  </si>
  <si>
    <t>ビートル A</t>
    <phoneticPr fontId="2"/>
  </si>
  <si>
    <t>レパードA</t>
    <phoneticPr fontId="2"/>
  </si>
  <si>
    <t>北前野A</t>
    <rPh sb="0" eb="1">
      <t>キタ</t>
    </rPh>
    <rPh sb="1" eb="3">
      <t>マエノ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</si>
</sst>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50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 applyProtection="1">
      <alignment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3" fillId="0" borderId="8" xfId="1" applyNumberFormat="1" applyFont="1" applyBorder="1" applyAlignment="1" applyProtection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1" fillId="0" borderId="0" xfId="1" applyAlignment="1">
      <alignment shrinkToFit="1"/>
    </xf>
    <xf numFmtId="0" fontId="5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1" applyFont="1" applyFill="1" applyBorder="1" applyAlignment="1" applyProtection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0" fillId="0" borderId="4" xfId="1" applyFont="1" applyFill="1" applyBorder="1" applyAlignment="1" applyProtection="1">
      <alignment vertical="center" shrinkToFit="1"/>
    </xf>
    <xf numFmtId="0" fontId="1" fillId="0" borderId="4" xfId="1" applyFont="1" applyFill="1" applyBorder="1" applyAlignment="1" applyProtection="1">
      <alignment vertical="center" shrinkToFit="1"/>
    </xf>
    <xf numFmtId="0" fontId="1" fillId="0" borderId="4" xfId="1" applyFont="1" applyBorder="1" applyAlignment="1">
      <alignment vertical="center" shrinkToFit="1"/>
    </xf>
    <xf numFmtId="0" fontId="1" fillId="0" borderId="12" xfId="1" applyFont="1" applyBorder="1" applyAlignment="1">
      <alignment vertical="center" shrinkToFit="1"/>
    </xf>
    <xf numFmtId="0" fontId="1" fillId="0" borderId="3" xfId="1" applyFont="1" applyFill="1" applyBorder="1" applyAlignment="1" applyProtection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13" xfId="1" applyFont="1" applyBorder="1" applyAlignment="1">
      <alignment vertical="center" shrinkToFit="1"/>
    </xf>
    <xf numFmtId="0" fontId="0" fillId="0" borderId="14" xfId="1" applyFont="1" applyFill="1" applyBorder="1" applyAlignment="1" applyProtection="1">
      <alignment vertical="center" shrinkToFit="1"/>
    </xf>
    <xf numFmtId="0" fontId="1" fillId="0" borderId="14" xfId="1" applyFont="1" applyBorder="1" applyAlignment="1">
      <alignment vertical="center" shrinkToFit="1"/>
    </xf>
    <xf numFmtId="0" fontId="1" fillId="0" borderId="15" xfId="1" applyFont="1" applyBorder="1" applyAlignment="1">
      <alignment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shrinkToFi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 applyProtection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1" fillId="0" borderId="58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1" applyFont="1" applyFill="1" applyBorder="1" applyAlignment="1" applyProtection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Font="1" applyAlignment="1">
      <alignment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" fillId="0" borderId="2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1" fillId="0" borderId="31" xfId="1" applyFont="1" applyBorder="1" applyAlignment="1">
      <alignment vertical="center" shrinkToFit="1"/>
    </xf>
    <xf numFmtId="0" fontId="7" fillId="0" borderId="63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0" xfId="1" applyNumberFormat="1" applyFont="1" applyBorder="1" applyAlignment="1" applyProtection="1">
      <alignment horizontal="center" vertical="center" shrinkToFit="1"/>
    </xf>
    <xf numFmtId="0" fontId="3" fillId="0" borderId="46" xfId="1" applyNumberFormat="1" applyFont="1" applyBorder="1" applyAlignment="1" applyProtection="1">
      <alignment horizontal="center" vertical="center" shrinkToFit="1"/>
    </xf>
    <xf numFmtId="0" fontId="3" fillId="0" borderId="47" xfId="1" applyNumberFormat="1" applyFont="1" applyBorder="1" applyAlignment="1" applyProtection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shrinkToFit="1"/>
    </xf>
    <xf numFmtId="0" fontId="3" fillId="0" borderId="47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3" fillId="0" borderId="50" xfId="1" applyFont="1" applyBorder="1" applyAlignment="1">
      <alignment horizontal="center" vertical="center" shrinkToFit="1"/>
    </xf>
    <xf numFmtId="0" fontId="3" fillId="0" borderId="54" xfId="1" applyFont="1" applyBorder="1" applyAlignment="1">
      <alignment horizontal="center" vertical="center" shrinkToFit="1"/>
    </xf>
    <xf numFmtId="0" fontId="3" fillId="0" borderId="55" xfId="1" applyFont="1" applyBorder="1" applyAlignment="1">
      <alignment horizontal="center" vertical="center" shrinkToFit="1"/>
    </xf>
    <xf numFmtId="0" fontId="3" fillId="0" borderId="56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shrinkToFit="1"/>
    </xf>
    <xf numFmtId="0" fontId="1" fillId="0" borderId="63" xfId="1" applyFont="1" applyBorder="1" applyAlignment="1">
      <alignment horizontal="center" vertical="center" shrinkToFit="1"/>
    </xf>
    <xf numFmtId="0" fontId="1" fillId="0" borderId="60" xfId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43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1" fillId="0" borderId="61" xfId="1" applyFont="1" applyBorder="1" applyAlignment="1">
      <alignment horizontal="center" vertical="center" shrinkToFit="1"/>
    </xf>
    <xf numFmtId="0" fontId="3" fillId="0" borderId="45" xfId="1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62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0" fillId="0" borderId="0" xfId="1" applyNumberFormat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</xdr:colOff>
      <xdr:row>6</xdr:row>
      <xdr:rowOff>123824</xdr:rowOff>
    </xdr:from>
    <xdr:to>
      <xdr:col>42</xdr:col>
      <xdr:colOff>0</xdr:colOff>
      <xdr:row>8</xdr:row>
      <xdr:rowOff>142877</xdr:rowOff>
    </xdr:to>
    <xdr:grpSp>
      <xdr:nvGrpSpPr>
        <xdr:cNvPr id="14" name="グループ化 13"/>
        <xdr:cNvGrpSpPr/>
      </xdr:nvGrpSpPr>
      <xdr:grpSpPr>
        <a:xfrm>
          <a:off x="11363325" y="1562099"/>
          <a:ext cx="561975" cy="514353"/>
          <a:chOff x="11077575" y="1314449"/>
          <a:chExt cx="561975" cy="514353"/>
        </a:xfrm>
      </xdr:grpSpPr>
      <xdr:cxnSp macro="">
        <xdr:nvCxnSpPr>
          <xdr:cNvPr id="3" name="直線コネクタ 2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9525</xdr:colOff>
      <xdr:row>10</xdr:row>
      <xdr:rowOff>104774</xdr:rowOff>
    </xdr:from>
    <xdr:to>
      <xdr:col>42</xdr:col>
      <xdr:colOff>0</xdr:colOff>
      <xdr:row>12</xdr:row>
      <xdr:rowOff>123827</xdr:rowOff>
    </xdr:to>
    <xdr:grpSp>
      <xdr:nvGrpSpPr>
        <xdr:cNvPr id="15" name="グループ化 14"/>
        <xdr:cNvGrpSpPr/>
      </xdr:nvGrpSpPr>
      <xdr:grpSpPr>
        <a:xfrm>
          <a:off x="11363325" y="2533649"/>
          <a:ext cx="561975" cy="514353"/>
          <a:chOff x="11077575" y="1314449"/>
          <a:chExt cx="561975" cy="514353"/>
        </a:xfrm>
      </xdr:grpSpPr>
      <xdr:cxnSp macro="">
        <xdr:nvCxnSpPr>
          <xdr:cNvPr id="16" name="直線コネクタ 15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9525</xdr:colOff>
      <xdr:row>6</xdr:row>
      <xdr:rowOff>138112</xdr:rowOff>
    </xdr:from>
    <xdr:to>
      <xdr:col>35</xdr:col>
      <xdr:colOff>0</xdr:colOff>
      <xdr:row>8</xdr:row>
      <xdr:rowOff>157165</xdr:rowOff>
    </xdr:to>
    <xdr:grpSp>
      <xdr:nvGrpSpPr>
        <xdr:cNvPr id="20" name="グループ化 19"/>
        <xdr:cNvGrpSpPr/>
      </xdr:nvGrpSpPr>
      <xdr:grpSpPr>
        <a:xfrm rot="10800000">
          <a:off x="9363075" y="1576387"/>
          <a:ext cx="561975" cy="514353"/>
          <a:chOff x="11077575" y="1314449"/>
          <a:chExt cx="561975" cy="514353"/>
        </a:xfrm>
      </xdr:grpSpPr>
      <xdr:cxnSp macro="">
        <xdr:nvCxnSpPr>
          <xdr:cNvPr id="21" name="直線コネクタ 20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9525</xdr:colOff>
      <xdr:row>10</xdr:row>
      <xdr:rowOff>114299</xdr:rowOff>
    </xdr:from>
    <xdr:to>
      <xdr:col>35</xdr:col>
      <xdr:colOff>0</xdr:colOff>
      <xdr:row>12</xdr:row>
      <xdr:rowOff>133352</xdr:rowOff>
    </xdr:to>
    <xdr:grpSp>
      <xdr:nvGrpSpPr>
        <xdr:cNvPr id="25" name="グループ化 24"/>
        <xdr:cNvGrpSpPr/>
      </xdr:nvGrpSpPr>
      <xdr:grpSpPr>
        <a:xfrm rot="10800000">
          <a:off x="9363075" y="2543174"/>
          <a:ext cx="561975" cy="514353"/>
          <a:chOff x="11077575" y="1314449"/>
          <a:chExt cx="561975" cy="514353"/>
        </a:xfrm>
      </xdr:grpSpPr>
      <xdr:cxnSp macro="">
        <xdr:nvCxnSpPr>
          <xdr:cNvPr id="26" name="直線コネクタ 25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14291</xdr:colOff>
      <xdr:row>7</xdr:row>
      <xdr:rowOff>138113</xdr:rowOff>
    </xdr:from>
    <xdr:to>
      <xdr:col>33</xdr:col>
      <xdr:colOff>23814</xdr:colOff>
      <xdr:row>11</xdr:row>
      <xdr:rowOff>109538</xdr:rowOff>
    </xdr:to>
    <xdr:cxnSp macro="">
      <xdr:nvCxnSpPr>
        <xdr:cNvPr id="31" name="直線コネクタ 30"/>
        <xdr:cNvCxnSpPr/>
      </xdr:nvCxnSpPr>
      <xdr:spPr>
        <a:xfrm rot="5400000">
          <a:off x="8605840" y="2052639"/>
          <a:ext cx="962025" cy="952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276227</xdr:colOff>
      <xdr:row>9</xdr:row>
      <xdr:rowOff>109537</xdr:rowOff>
    </xdr:from>
    <xdr:to>
      <xdr:col>33</xdr:col>
      <xdr:colOff>28575</xdr:colOff>
      <xdr:row>9</xdr:row>
      <xdr:rowOff>119062</xdr:rowOff>
    </xdr:to>
    <xdr:cxnSp macro="">
      <xdr:nvCxnSpPr>
        <xdr:cNvPr id="35" name="直線コネクタ 34"/>
        <xdr:cNvCxnSpPr/>
      </xdr:nvCxnSpPr>
      <xdr:spPr>
        <a:xfrm rot="10800000" flipV="1">
          <a:off x="8772527" y="2043112"/>
          <a:ext cx="323848" cy="952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</xdr:colOff>
      <xdr:row>9</xdr:row>
      <xdr:rowOff>128588</xdr:rowOff>
    </xdr:from>
    <xdr:to>
      <xdr:col>43</xdr:col>
      <xdr:colOff>0</xdr:colOff>
      <xdr:row>9</xdr:row>
      <xdr:rowOff>128589</xdr:rowOff>
    </xdr:to>
    <xdr:cxnSp macro="">
      <xdr:nvCxnSpPr>
        <xdr:cNvPr id="39" name="直線コネクタ 38"/>
        <xdr:cNvCxnSpPr/>
      </xdr:nvCxnSpPr>
      <xdr:spPr>
        <a:xfrm rot="10800000">
          <a:off x="11639552" y="2062163"/>
          <a:ext cx="285748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266703</xdr:colOff>
      <xdr:row>7</xdr:row>
      <xdr:rowOff>161925</xdr:rowOff>
    </xdr:from>
    <xdr:to>
      <xdr:col>41</xdr:col>
      <xdr:colOff>276226</xdr:colOff>
      <xdr:row>11</xdr:row>
      <xdr:rowOff>133350</xdr:rowOff>
    </xdr:to>
    <xdr:cxnSp macro="">
      <xdr:nvCxnSpPr>
        <xdr:cNvPr id="40" name="直線コネクタ 39"/>
        <xdr:cNvCxnSpPr/>
      </xdr:nvCxnSpPr>
      <xdr:spPr>
        <a:xfrm rot="5400000">
          <a:off x="11144252" y="2076451"/>
          <a:ext cx="962025" cy="952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18</xdr:row>
      <xdr:rowOff>123824</xdr:rowOff>
    </xdr:from>
    <xdr:to>
      <xdr:col>41</xdr:col>
      <xdr:colOff>276225</xdr:colOff>
      <xdr:row>20</xdr:row>
      <xdr:rowOff>142877</xdr:rowOff>
    </xdr:to>
    <xdr:grpSp>
      <xdr:nvGrpSpPr>
        <xdr:cNvPr id="42" name="グループ化 41"/>
        <xdr:cNvGrpSpPr/>
      </xdr:nvGrpSpPr>
      <xdr:grpSpPr>
        <a:xfrm>
          <a:off x="11353800" y="4533899"/>
          <a:ext cx="561975" cy="514353"/>
          <a:chOff x="11077575" y="1314449"/>
          <a:chExt cx="561975" cy="514353"/>
        </a:xfrm>
      </xdr:grpSpPr>
      <xdr:cxnSp macro="">
        <xdr:nvCxnSpPr>
          <xdr:cNvPr id="43" name="直線コネクタ 42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9525</xdr:colOff>
      <xdr:row>25</xdr:row>
      <xdr:rowOff>123824</xdr:rowOff>
    </xdr:from>
    <xdr:to>
      <xdr:col>42</xdr:col>
      <xdr:colOff>0</xdr:colOff>
      <xdr:row>27</xdr:row>
      <xdr:rowOff>142877</xdr:rowOff>
    </xdr:to>
    <xdr:grpSp>
      <xdr:nvGrpSpPr>
        <xdr:cNvPr id="47" name="グループ化 46"/>
        <xdr:cNvGrpSpPr/>
      </xdr:nvGrpSpPr>
      <xdr:grpSpPr>
        <a:xfrm>
          <a:off x="11363325" y="6267449"/>
          <a:ext cx="561975" cy="514353"/>
          <a:chOff x="11077575" y="1314449"/>
          <a:chExt cx="561975" cy="514353"/>
        </a:xfrm>
      </xdr:grpSpPr>
      <xdr:cxnSp macro="">
        <xdr:nvCxnSpPr>
          <xdr:cNvPr id="48" name="直線コネクタ 47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9525</xdr:colOff>
      <xdr:row>29</xdr:row>
      <xdr:rowOff>104774</xdr:rowOff>
    </xdr:from>
    <xdr:to>
      <xdr:col>42</xdr:col>
      <xdr:colOff>0</xdr:colOff>
      <xdr:row>31</xdr:row>
      <xdr:rowOff>123827</xdr:rowOff>
    </xdr:to>
    <xdr:grpSp>
      <xdr:nvGrpSpPr>
        <xdr:cNvPr id="52" name="グループ化 51"/>
        <xdr:cNvGrpSpPr/>
      </xdr:nvGrpSpPr>
      <xdr:grpSpPr>
        <a:xfrm>
          <a:off x="11363325" y="7238999"/>
          <a:ext cx="561975" cy="514353"/>
          <a:chOff x="11077575" y="1314449"/>
          <a:chExt cx="561975" cy="514353"/>
        </a:xfrm>
      </xdr:grpSpPr>
      <xdr:cxnSp macro="">
        <xdr:nvCxnSpPr>
          <xdr:cNvPr id="53" name="直線コネクタ 52"/>
          <xdr:cNvCxnSpPr/>
        </xdr:nvCxnSpPr>
        <xdr:spPr>
          <a:xfrm>
            <a:off x="11087100" y="13144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/>
          <xdr:cNvCxnSpPr/>
        </xdr:nvCxnSpPr>
        <xdr:spPr>
          <a:xfrm>
            <a:off x="11077575" y="182880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/>
          <xdr:cNvCxnSpPr/>
        </xdr:nvCxnSpPr>
        <xdr:spPr>
          <a:xfrm rot="5400000">
            <a:off x="11110911" y="1566864"/>
            <a:ext cx="514353" cy="9524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/>
          <xdr:cNvCxnSpPr/>
        </xdr:nvCxnSpPr>
        <xdr:spPr>
          <a:xfrm>
            <a:off x="11353800" y="1581150"/>
            <a:ext cx="2857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</xdr:colOff>
      <xdr:row>28</xdr:row>
      <xdr:rowOff>128588</xdr:rowOff>
    </xdr:from>
    <xdr:to>
      <xdr:col>43</xdr:col>
      <xdr:colOff>0</xdr:colOff>
      <xdr:row>28</xdr:row>
      <xdr:rowOff>128589</xdr:rowOff>
    </xdr:to>
    <xdr:cxnSp macro="">
      <xdr:nvCxnSpPr>
        <xdr:cNvPr id="57" name="直線コネクタ 56"/>
        <xdr:cNvCxnSpPr/>
      </xdr:nvCxnSpPr>
      <xdr:spPr>
        <a:xfrm rot="10800000">
          <a:off x="11639552" y="2062163"/>
          <a:ext cx="285748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266703</xdr:colOff>
      <xdr:row>26</xdr:row>
      <xdr:rowOff>161925</xdr:rowOff>
    </xdr:from>
    <xdr:to>
      <xdr:col>41</xdr:col>
      <xdr:colOff>276226</xdr:colOff>
      <xdr:row>30</xdr:row>
      <xdr:rowOff>133350</xdr:rowOff>
    </xdr:to>
    <xdr:cxnSp macro="">
      <xdr:nvCxnSpPr>
        <xdr:cNvPr id="58" name="直線コネクタ 57"/>
        <xdr:cNvCxnSpPr/>
      </xdr:nvCxnSpPr>
      <xdr:spPr>
        <a:xfrm rot="5400000">
          <a:off x="11144252" y="2076451"/>
          <a:ext cx="962025" cy="952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45"/>
  <sheetViews>
    <sheetView tabSelected="1" topLeftCell="A7" zoomScaleNormal="100" zoomScaleSheetLayoutView="75" workbookViewId="0">
      <selection activeCell="BD20" sqref="BD20"/>
    </sheetView>
  </sheetViews>
  <sheetFormatPr defaultColWidth="5.625" defaultRowHeight="21" customHeight="1"/>
  <cols>
    <col min="1" max="1" width="2.25" style="26" customWidth="1"/>
    <col min="2" max="6" width="3.75" style="26" customWidth="1"/>
    <col min="7" max="23" width="3.75" style="1" customWidth="1"/>
    <col min="24" max="25" width="4" style="1" customWidth="1"/>
    <col min="26" max="49" width="3.75" style="1" customWidth="1"/>
    <col min="50" max="50" width="5.625" style="1" hidden="1" customWidth="1"/>
    <col min="51" max="51" width="3.75" style="1" customWidth="1"/>
    <col min="52" max="16384" width="5.625" style="1"/>
  </cols>
  <sheetData>
    <row r="1" spans="1:51" ht="21" customHeight="1">
      <c r="A1" s="25"/>
      <c r="B1" s="25"/>
      <c r="C1" s="25"/>
      <c r="D1" s="25"/>
      <c r="E1" s="25"/>
      <c r="G1" s="5"/>
      <c r="H1" s="2" t="s">
        <v>84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25"/>
      <c r="AB1" s="25"/>
      <c r="AC1" s="25"/>
      <c r="AD1" s="26"/>
      <c r="AE1" s="5"/>
      <c r="AF1" s="2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51" ht="15" customHeight="1">
      <c r="A2" s="25"/>
      <c r="B2" s="25"/>
      <c r="C2" s="25"/>
      <c r="D2" s="25"/>
      <c r="E2" s="25"/>
      <c r="F2" s="2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5"/>
      <c r="AA2" s="25"/>
      <c r="AB2" s="25"/>
      <c r="AC2" s="25"/>
      <c r="AD2" s="25"/>
      <c r="AE2" s="5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51" ht="21" customHeight="1">
      <c r="A3" s="25"/>
      <c r="B3" s="25"/>
      <c r="C3" s="25"/>
      <c r="D3" s="25"/>
      <c r="E3" s="8" t="s">
        <v>85</v>
      </c>
      <c r="F3" s="25"/>
      <c r="G3" s="5"/>
      <c r="H3" s="8"/>
      <c r="I3" s="3"/>
      <c r="J3" s="3"/>
      <c r="K3" s="3"/>
      <c r="L3" s="3"/>
      <c r="M3" s="25"/>
      <c r="N3" s="25"/>
      <c r="O3" s="25"/>
      <c r="P3" s="25"/>
      <c r="Q3" s="51" t="s">
        <v>0</v>
      </c>
      <c r="R3" s="25"/>
      <c r="S3" s="25"/>
      <c r="T3" s="5"/>
      <c r="U3" s="5"/>
      <c r="V3" s="5"/>
      <c r="W3" s="5"/>
      <c r="X3" s="5"/>
      <c r="Y3" s="5"/>
      <c r="Z3" s="25"/>
      <c r="AA3" s="25"/>
      <c r="AB3" s="25"/>
      <c r="AC3" s="8"/>
      <c r="AD3" s="25"/>
      <c r="AE3" s="5"/>
      <c r="AF3" s="8"/>
      <c r="AG3" s="3"/>
      <c r="AH3" s="3"/>
      <c r="AI3" s="3"/>
      <c r="AJ3" s="3"/>
      <c r="AK3" s="25"/>
      <c r="AL3" s="25"/>
      <c r="AM3" s="25"/>
      <c r="AN3" s="25"/>
      <c r="AO3" s="51"/>
      <c r="AP3" s="25"/>
      <c r="AQ3" s="25"/>
      <c r="AR3" s="5"/>
      <c r="AS3" s="5"/>
      <c r="AT3" s="5"/>
      <c r="AU3" s="5"/>
      <c r="AV3" s="5"/>
    </row>
    <row r="4" spans="1:51" ht="24.95" customHeight="1">
      <c r="A4" s="4"/>
      <c r="B4" s="145" t="s">
        <v>86</v>
      </c>
      <c r="C4" s="145"/>
      <c r="D4" s="145"/>
      <c r="E4" s="145"/>
      <c r="F4" s="145"/>
      <c r="G4" s="146" t="s">
        <v>88</v>
      </c>
      <c r="H4" s="146"/>
      <c r="I4" s="146"/>
      <c r="J4" s="146"/>
      <c r="K4" s="52"/>
      <c r="L4" s="53"/>
      <c r="M4" s="53"/>
      <c r="N4" s="53"/>
      <c r="O4" s="53"/>
      <c r="P4" s="53"/>
      <c r="Q4" s="53"/>
      <c r="R4" s="53"/>
      <c r="S4" s="53"/>
      <c r="T4" s="5"/>
      <c r="U4" s="10"/>
      <c r="V4" s="5"/>
      <c r="Z4" s="145" t="s">
        <v>97</v>
      </c>
      <c r="AA4" s="145"/>
      <c r="AB4" s="145"/>
      <c r="AC4" s="145"/>
      <c r="AD4" s="145"/>
      <c r="AE4" s="166" t="s">
        <v>99</v>
      </c>
      <c r="AF4" s="166"/>
      <c r="AG4" s="166"/>
      <c r="AH4" s="166"/>
    </row>
    <row r="5" spans="1:51" ht="12" customHeight="1" thickBot="1">
      <c r="A5" s="59"/>
      <c r="B5" s="59"/>
      <c r="C5" s="59"/>
      <c r="D5" s="62"/>
      <c r="E5" s="12"/>
      <c r="F5" s="59"/>
      <c r="G5" s="13"/>
      <c r="H5" s="62"/>
      <c r="I5" s="12"/>
      <c r="J5" s="59"/>
      <c r="K5" s="52"/>
      <c r="L5" s="53"/>
      <c r="M5" s="53"/>
      <c r="N5" s="53"/>
      <c r="O5" s="53"/>
      <c r="P5" s="53"/>
      <c r="Q5" s="53"/>
      <c r="R5" s="53"/>
      <c r="S5" s="53"/>
      <c r="T5" s="5"/>
      <c r="U5" s="60"/>
      <c r="V5" s="5"/>
    </row>
    <row r="6" spans="1:51" ht="19.899999999999999" customHeight="1" thickBot="1">
      <c r="A6" s="4"/>
      <c r="B6" s="105" t="s">
        <v>25</v>
      </c>
      <c r="C6" s="106"/>
      <c r="D6" s="106"/>
      <c r="E6" s="106"/>
      <c r="F6" s="107"/>
      <c r="G6" s="114" t="str">
        <f>C7</f>
        <v>ビートルA</v>
      </c>
      <c r="H6" s="115"/>
      <c r="I6" s="115"/>
      <c r="J6" s="116"/>
      <c r="K6" s="114" t="str">
        <f>C9</f>
        <v>桜川</v>
      </c>
      <c r="L6" s="115"/>
      <c r="M6" s="115"/>
      <c r="N6" s="116"/>
      <c r="O6" s="114" t="str">
        <f>C11</f>
        <v>下赤塚</v>
      </c>
      <c r="P6" s="115"/>
      <c r="Q6" s="115"/>
      <c r="R6" s="116"/>
      <c r="S6" s="15" t="s">
        <v>1</v>
      </c>
      <c r="T6" s="15" t="s">
        <v>2</v>
      </c>
      <c r="U6" s="15" t="s">
        <v>3</v>
      </c>
      <c r="V6" s="15" t="s">
        <v>4</v>
      </c>
      <c r="W6" s="93" t="s">
        <v>5</v>
      </c>
      <c r="X6" s="61"/>
      <c r="Y6" s="105" t="s">
        <v>98</v>
      </c>
      <c r="Z6" s="106"/>
      <c r="AA6" s="106"/>
      <c r="AB6" s="106"/>
      <c r="AC6" s="107"/>
      <c r="AD6" s="114" t="str">
        <f>Z7</f>
        <v>中台</v>
      </c>
      <c r="AE6" s="115"/>
      <c r="AF6" s="115"/>
      <c r="AG6" s="116"/>
      <c r="AH6" s="114" t="str">
        <f>Z9</f>
        <v>高島平B</v>
      </c>
      <c r="AI6" s="115"/>
      <c r="AJ6" s="115"/>
      <c r="AK6" s="116"/>
      <c r="AL6" s="114" t="str">
        <f>Z11</f>
        <v>プログレット</v>
      </c>
      <c r="AM6" s="115"/>
      <c r="AN6" s="115"/>
      <c r="AO6" s="116"/>
      <c r="AP6" s="114" t="str">
        <f>Z13</f>
        <v>シルバー</v>
      </c>
      <c r="AQ6" s="115"/>
      <c r="AR6" s="115"/>
      <c r="AS6" s="116"/>
      <c r="AT6" s="15" t="s">
        <v>1</v>
      </c>
      <c r="AU6" s="15" t="s">
        <v>2</v>
      </c>
      <c r="AV6" s="15" t="s">
        <v>3</v>
      </c>
      <c r="AW6" s="15" t="s">
        <v>4</v>
      </c>
      <c r="AX6" s="93" t="s">
        <v>203</v>
      </c>
      <c r="AY6" s="89" t="s">
        <v>5</v>
      </c>
    </row>
    <row r="7" spans="1:51" ht="19.899999999999999" customHeight="1" thickTop="1">
      <c r="A7" s="4"/>
      <c r="B7" s="108" t="s">
        <v>20</v>
      </c>
      <c r="C7" s="110" t="s">
        <v>179</v>
      </c>
      <c r="D7" s="111"/>
      <c r="E7" s="111"/>
      <c r="F7" s="111"/>
      <c r="G7" s="117"/>
      <c r="H7" s="117"/>
      <c r="I7" s="117"/>
      <c r="J7" s="117"/>
      <c r="K7" s="118" t="str">
        <f>G9</f>
        <v>A-1</v>
      </c>
      <c r="L7" s="118"/>
      <c r="M7" s="118"/>
      <c r="N7" s="118"/>
      <c r="O7" s="118" t="str">
        <f>G11</f>
        <v>A-3</v>
      </c>
      <c r="P7" s="118"/>
      <c r="Q7" s="118"/>
      <c r="R7" s="118"/>
      <c r="S7" s="28"/>
      <c r="T7" s="28"/>
      <c r="U7" s="28"/>
      <c r="V7" s="24"/>
      <c r="W7" s="124">
        <v>1</v>
      </c>
      <c r="X7" s="59"/>
      <c r="Y7" s="108" t="s">
        <v>92</v>
      </c>
      <c r="Z7" s="149" t="s">
        <v>165</v>
      </c>
      <c r="AA7" s="128"/>
      <c r="AB7" s="128"/>
      <c r="AC7" s="129"/>
      <c r="AD7" s="153"/>
      <c r="AE7" s="154"/>
      <c r="AF7" s="154"/>
      <c r="AG7" s="155"/>
      <c r="AH7" s="159" t="str">
        <f>AD9</f>
        <v>A-7</v>
      </c>
      <c r="AI7" s="160"/>
      <c r="AJ7" s="160"/>
      <c r="AK7" s="161"/>
      <c r="AL7" s="159" t="str">
        <f>AD11</f>
        <v>A-9</v>
      </c>
      <c r="AM7" s="160"/>
      <c r="AN7" s="160"/>
      <c r="AO7" s="161"/>
      <c r="AP7" s="159" t="str">
        <f>AD13</f>
        <v>A-11</v>
      </c>
      <c r="AQ7" s="160"/>
      <c r="AR7" s="160"/>
      <c r="AS7" s="161"/>
      <c r="AT7" s="28"/>
      <c r="AU7" s="28"/>
      <c r="AV7" s="28"/>
      <c r="AW7" s="24"/>
      <c r="AX7" s="61"/>
      <c r="AY7" s="148">
        <f>RANK(AX8,AX7:AX14,0)</f>
        <v>3</v>
      </c>
    </row>
    <row r="8" spans="1:51" ht="19.899999999999999" customHeight="1">
      <c r="A8" s="4"/>
      <c r="B8" s="109"/>
      <c r="C8" s="112"/>
      <c r="D8" s="113"/>
      <c r="E8" s="113"/>
      <c r="F8" s="113"/>
      <c r="G8" s="102"/>
      <c r="H8" s="102"/>
      <c r="I8" s="102"/>
      <c r="J8" s="102"/>
      <c r="K8" s="77" t="s">
        <v>187</v>
      </c>
      <c r="L8" s="17">
        <v>6</v>
      </c>
      <c r="M8" s="72" t="s">
        <v>89</v>
      </c>
      <c r="N8" s="17">
        <v>0</v>
      </c>
      <c r="O8" s="85" t="s">
        <v>190</v>
      </c>
      <c r="P8" s="17">
        <v>5</v>
      </c>
      <c r="Q8" s="17" t="s">
        <v>16</v>
      </c>
      <c r="R8" s="17">
        <v>2</v>
      </c>
      <c r="S8" s="29">
        <f>IF(K8="△",1,IF(K8="○",3,IF(K8="●",0)))+IF(O8="△",1,IF(O8="○",3,IF(O8="●",0)))</f>
        <v>6</v>
      </c>
      <c r="T8" s="31">
        <f>L8+P8</f>
        <v>11</v>
      </c>
      <c r="U8" s="31">
        <f>N8+R8</f>
        <v>2</v>
      </c>
      <c r="V8" s="32">
        <f>T8-U8</f>
        <v>9</v>
      </c>
      <c r="W8" s="104"/>
      <c r="X8" s="59"/>
      <c r="Y8" s="109"/>
      <c r="Z8" s="150"/>
      <c r="AA8" s="151"/>
      <c r="AB8" s="151"/>
      <c r="AC8" s="152"/>
      <c r="AD8" s="156"/>
      <c r="AE8" s="157"/>
      <c r="AF8" s="157"/>
      <c r="AG8" s="158"/>
      <c r="AH8" s="96" t="str">
        <f>IF(AI8="","",IF(AI8-AK8=0,"△",IF(AI8-AK8&gt;0,"○","●")))</f>
        <v>●</v>
      </c>
      <c r="AI8" s="72">
        <f>AG10</f>
        <v>1</v>
      </c>
      <c r="AJ8" s="72" t="s">
        <v>93</v>
      </c>
      <c r="AK8" s="72">
        <f>AE10</f>
        <v>3</v>
      </c>
      <c r="AL8" s="96" t="str">
        <f>IF(AM8="","",IF(AM8-AO8=0,"△",IF(AM8-AO8&gt;0,"○","●")))</f>
        <v>●</v>
      </c>
      <c r="AM8" s="72">
        <f>AG12</f>
        <v>0</v>
      </c>
      <c r="AN8" s="72" t="s">
        <v>93</v>
      </c>
      <c r="AO8" s="72">
        <f>AE12</f>
        <v>8</v>
      </c>
      <c r="AP8" s="96" t="str">
        <f>IF(AQ8="","",IF(AQ8-AS8=0,"△",IF(AQ8-AS8&gt;0,"○","●")))</f>
        <v>○</v>
      </c>
      <c r="AQ8" s="72">
        <f>IF(AG14="","",AG14)</f>
        <v>2</v>
      </c>
      <c r="AR8" s="72" t="s">
        <v>93</v>
      </c>
      <c r="AS8" s="72">
        <f>AE14</f>
        <v>0</v>
      </c>
      <c r="AT8" s="29">
        <f>IF(AH8="△",1,IF(AH8="○",3,IF(AH8="●",0)))+IF(AL8="△",1,IF(AL8="○",3,IF(AL8="●",0)))+IF(AP8="△",1,IF(AP8="○",3,IF(AP8="●",0)))</f>
        <v>3</v>
      </c>
      <c r="AU8" s="31">
        <f>AQ8+AM8+AI8</f>
        <v>3</v>
      </c>
      <c r="AV8" s="31">
        <f>AS8+AO8+AK8</f>
        <v>11</v>
      </c>
      <c r="AW8" s="32">
        <f>AU8-AV8</f>
        <v>-8</v>
      </c>
      <c r="AX8" s="90">
        <f>AT8*1000+AW8*100+AU8*10</f>
        <v>2230</v>
      </c>
      <c r="AY8" s="162"/>
    </row>
    <row r="9" spans="1:51" ht="19.899999999999999" customHeight="1">
      <c r="A9" s="4"/>
      <c r="B9" s="120" t="s">
        <v>18</v>
      </c>
      <c r="C9" s="112" t="s">
        <v>172</v>
      </c>
      <c r="D9" s="113"/>
      <c r="E9" s="113"/>
      <c r="F9" s="113"/>
      <c r="G9" s="101" t="s">
        <v>120</v>
      </c>
      <c r="H9" s="101"/>
      <c r="I9" s="101"/>
      <c r="J9" s="101"/>
      <c r="K9" s="102"/>
      <c r="L9" s="102"/>
      <c r="M9" s="102"/>
      <c r="N9" s="102"/>
      <c r="O9" s="97" t="str">
        <f>K11</f>
        <v>A-5</v>
      </c>
      <c r="P9" s="97"/>
      <c r="Q9" s="97"/>
      <c r="R9" s="97"/>
      <c r="S9" s="33"/>
      <c r="T9" s="34"/>
      <c r="U9" s="34"/>
      <c r="V9" s="35"/>
      <c r="W9" s="98">
        <v>3</v>
      </c>
      <c r="X9" s="59"/>
      <c r="Y9" s="120" t="s">
        <v>94</v>
      </c>
      <c r="Z9" s="149" t="s">
        <v>171</v>
      </c>
      <c r="AA9" s="128"/>
      <c r="AB9" s="128"/>
      <c r="AC9" s="129"/>
      <c r="AD9" s="136" t="s">
        <v>133</v>
      </c>
      <c r="AE9" s="137"/>
      <c r="AF9" s="137"/>
      <c r="AG9" s="138"/>
      <c r="AH9" s="139"/>
      <c r="AI9" s="140"/>
      <c r="AJ9" s="140"/>
      <c r="AK9" s="141"/>
      <c r="AL9" s="163" t="str">
        <f>AH11</f>
        <v>B-11</v>
      </c>
      <c r="AM9" s="134"/>
      <c r="AN9" s="134"/>
      <c r="AO9" s="135"/>
      <c r="AP9" s="163" t="str">
        <f>AH13</f>
        <v>B-9</v>
      </c>
      <c r="AQ9" s="134"/>
      <c r="AR9" s="134"/>
      <c r="AS9" s="135"/>
      <c r="AT9" s="33"/>
      <c r="AU9" s="34"/>
      <c r="AV9" s="34"/>
      <c r="AW9" s="35"/>
      <c r="AX9" s="91"/>
      <c r="AY9" s="162">
        <f>RANK(AX10,AX9:AX16,0)</f>
        <v>2</v>
      </c>
    </row>
    <row r="10" spans="1:51" ht="19.899999999999999" customHeight="1">
      <c r="A10" s="5"/>
      <c r="B10" s="109"/>
      <c r="C10" s="112"/>
      <c r="D10" s="113"/>
      <c r="E10" s="113"/>
      <c r="F10" s="113"/>
      <c r="G10" s="77" t="s">
        <v>186</v>
      </c>
      <c r="H10" s="17">
        <v>0</v>
      </c>
      <c r="I10" s="72" t="s">
        <v>90</v>
      </c>
      <c r="J10" s="17">
        <v>6</v>
      </c>
      <c r="K10" s="102"/>
      <c r="L10" s="102"/>
      <c r="M10" s="102"/>
      <c r="N10" s="102"/>
      <c r="O10" s="87" t="s">
        <v>197</v>
      </c>
      <c r="P10" s="17">
        <v>1</v>
      </c>
      <c r="Q10" s="17" t="s">
        <v>16</v>
      </c>
      <c r="R10" s="17">
        <v>3</v>
      </c>
      <c r="S10" s="29">
        <f>IF(G10="△",1,IF(G10="○",3,IF(G10="●",0)))+IF(O10="△",1,IF(O10="○",3,IF(O10="●",0)))</f>
        <v>0</v>
      </c>
      <c r="T10" s="30">
        <f>H10+P10</f>
        <v>1</v>
      </c>
      <c r="U10" s="31">
        <f>J10+R10</f>
        <v>9</v>
      </c>
      <c r="V10" s="32">
        <f>T10-U10</f>
        <v>-8</v>
      </c>
      <c r="W10" s="99"/>
      <c r="X10" s="59"/>
      <c r="Y10" s="109"/>
      <c r="Z10" s="150"/>
      <c r="AA10" s="151"/>
      <c r="AB10" s="151"/>
      <c r="AC10" s="152"/>
      <c r="AD10" s="96" t="str">
        <f>IF(AE10="","",IF(AE10-AG10=0,"△",IF(AE10-AG10&gt;0,"○","●")))</f>
        <v>○</v>
      </c>
      <c r="AE10" s="72">
        <v>3</v>
      </c>
      <c r="AF10" s="88" t="s">
        <v>16</v>
      </c>
      <c r="AG10" s="72">
        <v>1</v>
      </c>
      <c r="AH10" s="156"/>
      <c r="AI10" s="157"/>
      <c r="AJ10" s="157"/>
      <c r="AK10" s="158"/>
      <c r="AL10" s="96" t="str">
        <f>IF(AM10="","",IF(AM10-AO10=0,"△",IF(AM10-AO10&gt;0,"○","●")))</f>
        <v>●</v>
      </c>
      <c r="AM10" s="72">
        <f>AK12</f>
        <v>1</v>
      </c>
      <c r="AN10" s="72" t="s">
        <v>93</v>
      </c>
      <c r="AO10" s="72">
        <f>AI12</f>
        <v>3</v>
      </c>
      <c r="AP10" s="96" t="str">
        <f>IF(AQ10="","",IF(AQ10-AS10=0,"△",IF(AQ10-AS10&gt;0,"○","●")))</f>
        <v>△</v>
      </c>
      <c r="AQ10" s="72">
        <f>AK14</f>
        <v>1</v>
      </c>
      <c r="AR10" s="72" t="s">
        <v>93</v>
      </c>
      <c r="AS10" s="72">
        <f>AI14</f>
        <v>1</v>
      </c>
      <c r="AT10" s="29">
        <f>IF(AD10="△",1,IF(AD10="○",3,IF(AD10="●",0)))+IF(AL10="△",1,IF(AL10="○",3,IF(AL10="●",0)))+IF(AP10="△",1,IF(AP10="○",3,IF(AP10="●",0)))</f>
        <v>4</v>
      </c>
      <c r="AU10" s="30">
        <f>AQ10+AM10+AE10</f>
        <v>5</v>
      </c>
      <c r="AV10" s="31">
        <f>AS10+AO10+AG10</f>
        <v>5</v>
      </c>
      <c r="AW10" s="32">
        <f>AU10-AV10</f>
        <v>0</v>
      </c>
      <c r="AX10" s="90">
        <f>AT10*1000+AW10*100+AU10*10</f>
        <v>4050</v>
      </c>
      <c r="AY10" s="162"/>
    </row>
    <row r="11" spans="1:51" ht="19.899999999999999" customHeight="1">
      <c r="A11" s="18"/>
      <c r="B11" s="120" t="s">
        <v>21</v>
      </c>
      <c r="C11" s="112" t="s">
        <v>154</v>
      </c>
      <c r="D11" s="113"/>
      <c r="E11" s="113"/>
      <c r="F11" s="113"/>
      <c r="G11" s="101" t="s">
        <v>121</v>
      </c>
      <c r="H11" s="101"/>
      <c r="I11" s="101"/>
      <c r="J11" s="101"/>
      <c r="K11" s="97" t="s">
        <v>122</v>
      </c>
      <c r="L11" s="97"/>
      <c r="M11" s="97"/>
      <c r="N11" s="97"/>
      <c r="O11" s="102"/>
      <c r="P11" s="102"/>
      <c r="Q11" s="102"/>
      <c r="R11" s="102"/>
      <c r="S11" s="33"/>
      <c r="T11" s="34"/>
      <c r="U11" s="34"/>
      <c r="V11" s="35"/>
      <c r="W11" s="98">
        <v>2</v>
      </c>
      <c r="X11" s="59"/>
      <c r="Y11" s="120" t="s">
        <v>95</v>
      </c>
      <c r="Z11" s="128" t="s">
        <v>159</v>
      </c>
      <c r="AA11" s="128"/>
      <c r="AB11" s="128"/>
      <c r="AC11" s="128"/>
      <c r="AD11" s="163" t="s">
        <v>134</v>
      </c>
      <c r="AE11" s="134"/>
      <c r="AF11" s="134"/>
      <c r="AG11" s="135"/>
      <c r="AH11" s="136" t="s">
        <v>136</v>
      </c>
      <c r="AI11" s="137"/>
      <c r="AJ11" s="137"/>
      <c r="AK11" s="138"/>
      <c r="AL11" s="139"/>
      <c r="AM11" s="140"/>
      <c r="AN11" s="140"/>
      <c r="AO11" s="141"/>
      <c r="AP11" s="163" t="str">
        <f>AL13</f>
        <v>B-7</v>
      </c>
      <c r="AQ11" s="134"/>
      <c r="AR11" s="134"/>
      <c r="AS11" s="135"/>
      <c r="AT11" s="33"/>
      <c r="AU11" s="34"/>
      <c r="AV11" s="34"/>
      <c r="AW11" s="35"/>
      <c r="AX11" s="91"/>
      <c r="AY11" s="162">
        <f>RANK(AX12,AX7:AX14,0)</f>
        <v>1</v>
      </c>
    </row>
    <row r="12" spans="1:51" ht="19.899999999999999" customHeight="1" thickBot="1">
      <c r="A12" s="18"/>
      <c r="B12" s="121"/>
      <c r="C12" s="122"/>
      <c r="D12" s="123"/>
      <c r="E12" s="123"/>
      <c r="F12" s="123"/>
      <c r="G12" s="19" t="s">
        <v>189</v>
      </c>
      <c r="H12" s="20">
        <v>2</v>
      </c>
      <c r="I12" s="20" t="s">
        <v>90</v>
      </c>
      <c r="J12" s="20">
        <v>5</v>
      </c>
      <c r="K12" s="19" t="s">
        <v>187</v>
      </c>
      <c r="L12" s="20">
        <v>3</v>
      </c>
      <c r="M12" s="20" t="s">
        <v>16</v>
      </c>
      <c r="N12" s="20">
        <v>1</v>
      </c>
      <c r="O12" s="119"/>
      <c r="P12" s="119"/>
      <c r="Q12" s="119"/>
      <c r="R12" s="119"/>
      <c r="S12" s="36">
        <f>IF(G12="△",1,IF(G12="○",3,IF(G12="●",0)))+IF(K12="△",1,IF(K12="○",3,IF(K12="●",0)))</f>
        <v>3</v>
      </c>
      <c r="T12" s="37">
        <f>H12+L12</f>
        <v>5</v>
      </c>
      <c r="U12" s="37">
        <f>J12+N12</f>
        <v>6</v>
      </c>
      <c r="V12" s="38">
        <f>T12-U12</f>
        <v>-1</v>
      </c>
      <c r="W12" s="100"/>
      <c r="X12" s="59"/>
      <c r="Y12" s="109"/>
      <c r="Z12" s="164"/>
      <c r="AA12" s="164"/>
      <c r="AB12" s="164"/>
      <c r="AC12" s="164"/>
      <c r="AD12" s="96" t="str">
        <f>IF(AE12="","",IF(AE12-AG12=0,"△",IF(AE12-AG12&gt;0,"○","●")))</f>
        <v>○</v>
      </c>
      <c r="AE12" s="72">
        <v>8</v>
      </c>
      <c r="AF12" s="88" t="s">
        <v>16</v>
      </c>
      <c r="AG12" s="72">
        <v>0</v>
      </c>
      <c r="AH12" s="96" t="str">
        <f>IF(AI12="","",IF(AI12-AK12=0,"△",IF(AI12-AK12&gt;0,"○","●")))</f>
        <v>○</v>
      </c>
      <c r="AI12" s="72">
        <v>3</v>
      </c>
      <c r="AJ12" s="72" t="s">
        <v>93</v>
      </c>
      <c r="AK12" s="72">
        <v>1</v>
      </c>
      <c r="AL12" s="156"/>
      <c r="AM12" s="157"/>
      <c r="AN12" s="157"/>
      <c r="AO12" s="158"/>
      <c r="AP12" s="96" t="str">
        <f>IF(AQ12="","",IF(AQ12-AS12=0,"△",IF(AQ12-AS12&gt;0,"○","●")))</f>
        <v>○</v>
      </c>
      <c r="AQ12" s="72">
        <f>AO14</f>
        <v>5</v>
      </c>
      <c r="AR12" s="72" t="s">
        <v>93</v>
      </c>
      <c r="AS12" s="72">
        <f>AM14</f>
        <v>1</v>
      </c>
      <c r="AT12" s="29">
        <f>IF(AD12="△",1,IF(AD12="○",3,IF(AD12="●",0)))+IF(AH12="△",1,IF(AH12="○",3,IF(AH12="●",0)))+IF(AP12="△",1,IF(AP12="○",3,IF(AP12="●",0)))</f>
        <v>9</v>
      </c>
      <c r="AU12" s="31">
        <f>AQ12+AI12+AE12</f>
        <v>16</v>
      </c>
      <c r="AV12" s="31">
        <f>AS12+AK12+AG12</f>
        <v>2</v>
      </c>
      <c r="AW12" s="32">
        <f>AU12-AV12</f>
        <v>14</v>
      </c>
      <c r="AX12" s="90">
        <f>AT12*1000+AW12*100+AU12*10</f>
        <v>10560</v>
      </c>
      <c r="AY12" s="162"/>
    </row>
    <row r="13" spans="1:51" ht="19.899999999999999" customHeight="1" thickBot="1">
      <c r="A13" s="5"/>
      <c r="B13" s="9"/>
      <c r="C13" s="9"/>
      <c r="D13" s="9"/>
      <c r="E13" s="9"/>
      <c r="F13" s="22"/>
      <c r="G13" s="4"/>
      <c r="H13" s="4"/>
      <c r="I13" s="4"/>
      <c r="J13" s="18"/>
      <c r="K13" s="39"/>
      <c r="L13" s="39"/>
      <c r="M13" s="39"/>
      <c r="N13" s="18"/>
      <c r="O13" s="39"/>
      <c r="P13" s="39"/>
      <c r="Q13" s="39"/>
      <c r="R13" s="18"/>
      <c r="S13" s="4"/>
      <c r="T13" s="4"/>
      <c r="U13" s="4"/>
      <c r="V13" s="23"/>
      <c r="W13" s="23"/>
      <c r="X13" s="61"/>
      <c r="Y13" s="120" t="s">
        <v>96</v>
      </c>
      <c r="Z13" s="127" t="s">
        <v>178</v>
      </c>
      <c r="AA13" s="128"/>
      <c r="AB13" s="128"/>
      <c r="AC13" s="129"/>
      <c r="AD13" s="163" t="s">
        <v>135</v>
      </c>
      <c r="AE13" s="134"/>
      <c r="AF13" s="134"/>
      <c r="AG13" s="135"/>
      <c r="AH13" s="136" t="s">
        <v>137</v>
      </c>
      <c r="AI13" s="137"/>
      <c r="AJ13" s="137"/>
      <c r="AK13" s="138"/>
      <c r="AL13" s="136" t="s">
        <v>132</v>
      </c>
      <c r="AM13" s="137"/>
      <c r="AN13" s="137"/>
      <c r="AO13" s="138"/>
      <c r="AP13" s="139"/>
      <c r="AQ13" s="140"/>
      <c r="AR13" s="140"/>
      <c r="AS13" s="141"/>
      <c r="AT13" s="33"/>
      <c r="AU13" s="34"/>
      <c r="AV13" s="34"/>
      <c r="AW13" s="35"/>
      <c r="AX13" s="91"/>
      <c r="AY13" s="162">
        <f>RANK(AX14,AX7:AX14,0)</f>
        <v>4</v>
      </c>
    </row>
    <row r="14" spans="1:51" ht="19.899999999999999" customHeight="1" thickBot="1">
      <c r="A14" s="4"/>
      <c r="B14" s="105" t="s">
        <v>26</v>
      </c>
      <c r="C14" s="106"/>
      <c r="D14" s="106"/>
      <c r="E14" s="106"/>
      <c r="F14" s="107"/>
      <c r="G14" s="114" t="str">
        <f>C15</f>
        <v>レパードA</v>
      </c>
      <c r="H14" s="115"/>
      <c r="I14" s="115"/>
      <c r="J14" s="116"/>
      <c r="K14" s="114" t="str">
        <f>C17</f>
        <v>アミーゴ</v>
      </c>
      <c r="L14" s="115"/>
      <c r="M14" s="115"/>
      <c r="N14" s="116"/>
      <c r="O14" s="114" t="str">
        <f>C19</f>
        <v>向原</v>
      </c>
      <c r="P14" s="115"/>
      <c r="Q14" s="115"/>
      <c r="R14" s="116"/>
      <c r="S14" s="15" t="s">
        <v>1</v>
      </c>
      <c r="T14" s="15" t="s">
        <v>2</v>
      </c>
      <c r="U14" s="15" t="s">
        <v>3</v>
      </c>
      <c r="V14" s="15" t="s">
        <v>4</v>
      </c>
      <c r="W14" s="93" t="s">
        <v>5</v>
      </c>
      <c r="X14" s="61"/>
      <c r="Y14" s="121"/>
      <c r="Z14" s="130"/>
      <c r="AA14" s="131"/>
      <c r="AB14" s="131"/>
      <c r="AC14" s="132"/>
      <c r="AD14" s="95" t="str">
        <f>IF(AE14="","",IF(AE14-AG14=0,"△",IF(AE14-AG14&gt;0,"○","●")))</f>
        <v>●</v>
      </c>
      <c r="AE14" s="20">
        <v>0</v>
      </c>
      <c r="AF14" s="20" t="s">
        <v>93</v>
      </c>
      <c r="AG14" s="20">
        <v>2</v>
      </c>
      <c r="AH14" s="95" t="str">
        <f>IF(AI14="","",IF(AI14-AK14=0,"△",IF(AI14-AK14&gt;0,"○","●")))</f>
        <v>△</v>
      </c>
      <c r="AI14" s="20">
        <v>1</v>
      </c>
      <c r="AJ14" s="20" t="s">
        <v>93</v>
      </c>
      <c r="AK14" s="20">
        <v>1</v>
      </c>
      <c r="AL14" s="95" t="str">
        <f>IF(AM14="","",IF(AM14-AO14=0,"△",IF(AM14-AO14&gt;0,"○","●")))</f>
        <v>●</v>
      </c>
      <c r="AM14" s="20">
        <v>1</v>
      </c>
      <c r="AN14" s="20" t="s">
        <v>16</v>
      </c>
      <c r="AO14" s="20">
        <v>5</v>
      </c>
      <c r="AP14" s="142"/>
      <c r="AQ14" s="143"/>
      <c r="AR14" s="143"/>
      <c r="AS14" s="144"/>
      <c r="AT14" s="36">
        <f>IF(AD14="△",1,IF(AD14="○",3,IF(AD14="●",0)))+IF(AH14="△",1,IF(AH14="○",3,IF(AH14="●",0)))+IF(AL14="△",1,IF(AL14="○",3,IF(AL14="●",0)))</f>
        <v>1</v>
      </c>
      <c r="AU14" s="37">
        <f>AM14+AI14+AE14</f>
        <v>2</v>
      </c>
      <c r="AV14" s="37">
        <f>AO14+AK14+AG14</f>
        <v>8</v>
      </c>
      <c r="AW14" s="38">
        <f>AU14-AV14</f>
        <v>-6</v>
      </c>
      <c r="AX14" s="92">
        <f>AT14*1000+AW14*100+AU14*10</f>
        <v>420</v>
      </c>
      <c r="AY14" s="165"/>
    </row>
    <row r="15" spans="1:51" ht="19.899999999999999" customHeight="1">
      <c r="A15" s="4"/>
      <c r="B15" s="108" t="s">
        <v>17</v>
      </c>
      <c r="C15" s="110" t="s">
        <v>173</v>
      </c>
      <c r="D15" s="111"/>
      <c r="E15" s="111"/>
      <c r="F15" s="111"/>
      <c r="G15" s="117"/>
      <c r="H15" s="117"/>
      <c r="I15" s="117"/>
      <c r="J15" s="117"/>
      <c r="K15" s="118" t="str">
        <f>G17</f>
        <v>B-1</v>
      </c>
      <c r="L15" s="118"/>
      <c r="M15" s="118"/>
      <c r="N15" s="118"/>
      <c r="O15" s="118" t="str">
        <f>G19</f>
        <v>B-3</v>
      </c>
      <c r="P15" s="118"/>
      <c r="Q15" s="118"/>
      <c r="R15" s="118"/>
      <c r="S15" s="28"/>
      <c r="T15" s="28"/>
      <c r="U15" s="28"/>
      <c r="V15" s="24"/>
      <c r="W15" s="103">
        <v>1</v>
      </c>
      <c r="X15" s="59"/>
      <c r="Y15" s="59"/>
      <c r="Z15" s="7"/>
      <c r="AA15" s="5"/>
    </row>
    <row r="16" spans="1:51" ht="19.899999999999999" customHeight="1" thickBot="1">
      <c r="A16" s="5"/>
      <c r="B16" s="109"/>
      <c r="C16" s="112"/>
      <c r="D16" s="113"/>
      <c r="E16" s="113"/>
      <c r="F16" s="113"/>
      <c r="G16" s="102"/>
      <c r="H16" s="102"/>
      <c r="I16" s="102"/>
      <c r="J16" s="102"/>
      <c r="K16" s="77" t="s">
        <v>187</v>
      </c>
      <c r="L16" s="72">
        <v>6</v>
      </c>
      <c r="M16" s="72" t="s">
        <v>89</v>
      </c>
      <c r="N16" s="72">
        <v>2</v>
      </c>
      <c r="O16" s="85" t="s">
        <v>190</v>
      </c>
      <c r="P16" s="17">
        <v>8</v>
      </c>
      <c r="Q16" s="17" t="s">
        <v>16</v>
      </c>
      <c r="R16" s="17">
        <v>1</v>
      </c>
      <c r="S16" s="29">
        <f>IF(K16="△",1,IF(K16="○",3,IF(K16="●",0)))+IF(O16="△",1,IF(O16="○",3,IF(O16="●",0)))</f>
        <v>6</v>
      </c>
      <c r="T16" s="31">
        <f>L16+P16</f>
        <v>14</v>
      </c>
      <c r="U16" s="31">
        <f>N16+R16</f>
        <v>3</v>
      </c>
      <c r="V16" s="32">
        <f>T16-U16</f>
        <v>11</v>
      </c>
      <c r="W16" s="104"/>
      <c r="X16" s="59"/>
      <c r="Y16" s="59"/>
      <c r="Z16" s="7"/>
      <c r="AA16" s="7"/>
    </row>
    <row r="17" spans="1:51" ht="19.899999999999999" customHeight="1" thickBot="1">
      <c r="A17" s="4"/>
      <c r="B17" s="120" t="s">
        <v>18</v>
      </c>
      <c r="C17" s="112" t="s">
        <v>168</v>
      </c>
      <c r="D17" s="113"/>
      <c r="E17" s="113"/>
      <c r="F17" s="113"/>
      <c r="G17" s="101" t="s">
        <v>123</v>
      </c>
      <c r="H17" s="101"/>
      <c r="I17" s="101"/>
      <c r="J17" s="101"/>
      <c r="K17" s="102"/>
      <c r="L17" s="102"/>
      <c r="M17" s="102"/>
      <c r="N17" s="102"/>
      <c r="O17" s="97" t="str">
        <f>K19</f>
        <v>B-5</v>
      </c>
      <c r="P17" s="97"/>
      <c r="Q17" s="97"/>
      <c r="R17" s="97"/>
      <c r="S17" s="33"/>
      <c r="T17" s="34"/>
      <c r="U17" s="34"/>
      <c r="V17" s="35"/>
      <c r="W17" s="98">
        <v>2</v>
      </c>
      <c r="X17" s="59"/>
      <c r="Y17" s="105" t="s">
        <v>91</v>
      </c>
      <c r="Z17" s="106"/>
      <c r="AA17" s="106"/>
      <c r="AB17" s="106"/>
      <c r="AC17" s="107"/>
      <c r="AD17" s="114" t="str">
        <f>Z18</f>
        <v>レパードB</v>
      </c>
      <c r="AE17" s="115"/>
      <c r="AF17" s="115"/>
      <c r="AG17" s="116"/>
      <c r="AH17" s="114" t="str">
        <f>Z20</f>
        <v>ペガサス</v>
      </c>
      <c r="AI17" s="115"/>
      <c r="AJ17" s="115"/>
      <c r="AK17" s="116"/>
      <c r="AL17" s="114" t="str">
        <f>Z22</f>
        <v>女子トレ</v>
      </c>
      <c r="AM17" s="115"/>
      <c r="AN17" s="115"/>
      <c r="AO17" s="116"/>
      <c r="AP17" s="114" t="str">
        <f>Z24</f>
        <v>北前野A</v>
      </c>
      <c r="AQ17" s="115"/>
      <c r="AR17" s="115"/>
      <c r="AS17" s="116"/>
      <c r="AT17" s="15" t="s">
        <v>1</v>
      </c>
      <c r="AU17" s="15" t="s">
        <v>2</v>
      </c>
      <c r="AV17" s="15" t="s">
        <v>3</v>
      </c>
      <c r="AW17" s="15" t="s">
        <v>4</v>
      </c>
      <c r="AX17" s="93" t="s">
        <v>203</v>
      </c>
      <c r="AY17" s="89" t="s">
        <v>5</v>
      </c>
    </row>
    <row r="18" spans="1:51" ht="19.899999999999999" customHeight="1">
      <c r="A18" s="4"/>
      <c r="B18" s="109"/>
      <c r="C18" s="112"/>
      <c r="D18" s="113"/>
      <c r="E18" s="113"/>
      <c r="F18" s="113"/>
      <c r="G18" s="77" t="s">
        <v>188</v>
      </c>
      <c r="H18" s="72">
        <v>2</v>
      </c>
      <c r="I18" s="72" t="s">
        <v>90</v>
      </c>
      <c r="J18" s="72">
        <v>6</v>
      </c>
      <c r="K18" s="102"/>
      <c r="L18" s="102"/>
      <c r="M18" s="102"/>
      <c r="N18" s="102"/>
      <c r="O18" s="87" t="s">
        <v>187</v>
      </c>
      <c r="P18" s="17">
        <v>5</v>
      </c>
      <c r="Q18" s="17" t="s">
        <v>16</v>
      </c>
      <c r="R18" s="17">
        <v>2</v>
      </c>
      <c r="S18" s="29">
        <f>IF(G18="△",1,IF(G18="○",3,IF(G18="●",0)))+IF(O18="△",1,IF(O18="○",3,IF(O18="●",0)))</f>
        <v>3</v>
      </c>
      <c r="T18" s="30">
        <f>H18+P18</f>
        <v>7</v>
      </c>
      <c r="U18" s="31">
        <f>J18+R18</f>
        <v>8</v>
      </c>
      <c r="V18" s="32">
        <f>T18-U18</f>
        <v>-1</v>
      </c>
      <c r="W18" s="99"/>
      <c r="X18" s="59"/>
      <c r="Y18" s="108" t="s">
        <v>92</v>
      </c>
      <c r="Z18" s="149" t="s">
        <v>169</v>
      </c>
      <c r="AA18" s="128"/>
      <c r="AB18" s="128"/>
      <c r="AC18" s="129"/>
      <c r="AD18" s="153"/>
      <c r="AE18" s="154"/>
      <c r="AF18" s="154"/>
      <c r="AG18" s="155"/>
      <c r="AH18" s="159" t="str">
        <f>AD20</f>
        <v>A-8</v>
      </c>
      <c r="AI18" s="160"/>
      <c r="AJ18" s="160"/>
      <c r="AK18" s="161"/>
      <c r="AL18" s="159" t="str">
        <f>AD22</f>
        <v>A-10</v>
      </c>
      <c r="AM18" s="160"/>
      <c r="AN18" s="160"/>
      <c r="AO18" s="161"/>
      <c r="AP18" s="159" t="str">
        <f>AD24</f>
        <v>A-12</v>
      </c>
      <c r="AQ18" s="160"/>
      <c r="AR18" s="160"/>
      <c r="AS18" s="161"/>
      <c r="AT18" s="28"/>
      <c r="AU18" s="28"/>
      <c r="AV18" s="28"/>
      <c r="AW18" s="24"/>
      <c r="AX18" s="61"/>
      <c r="AY18" s="148">
        <f>RANK(AX19,AX18:AX25,0)</f>
        <v>4</v>
      </c>
    </row>
    <row r="19" spans="1:51" ht="19.899999999999999" customHeight="1">
      <c r="A19" s="11"/>
      <c r="B19" s="120" t="s">
        <v>19</v>
      </c>
      <c r="C19" s="112" t="s">
        <v>155</v>
      </c>
      <c r="D19" s="113"/>
      <c r="E19" s="113"/>
      <c r="F19" s="113"/>
      <c r="G19" s="101" t="s">
        <v>124</v>
      </c>
      <c r="H19" s="101"/>
      <c r="I19" s="101"/>
      <c r="J19" s="101"/>
      <c r="K19" s="97" t="s">
        <v>125</v>
      </c>
      <c r="L19" s="97"/>
      <c r="M19" s="97"/>
      <c r="N19" s="97"/>
      <c r="O19" s="102"/>
      <c r="P19" s="102"/>
      <c r="Q19" s="102"/>
      <c r="R19" s="102"/>
      <c r="S19" s="33"/>
      <c r="T19" s="34"/>
      <c r="U19" s="34"/>
      <c r="V19" s="35"/>
      <c r="W19" s="98">
        <v>3</v>
      </c>
      <c r="X19" s="59"/>
      <c r="Y19" s="109"/>
      <c r="Z19" s="150"/>
      <c r="AA19" s="151"/>
      <c r="AB19" s="151"/>
      <c r="AC19" s="152"/>
      <c r="AD19" s="156"/>
      <c r="AE19" s="157"/>
      <c r="AF19" s="157"/>
      <c r="AG19" s="158"/>
      <c r="AH19" s="96" t="str">
        <f>IF(AI19="","",IF(AI19-AK19=0,"△",IF(AI19-AK19&gt;0,"○","●")))</f>
        <v>△</v>
      </c>
      <c r="AI19" s="72">
        <f>AG21</f>
        <v>1</v>
      </c>
      <c r="AJ19" s="72" t="s">
        <v>93</v>
      </c>
      <c r="AK19" s="72">
        <f>AE21</f>
        <v>1</v>
      </c>
      <c r="AL19" s="96" t="str">
        <f>IF(AM19="","",IF(AM19-AO19=0,"△",IF(AM19-AO19&gt;0,"○","●")))</f>
        <v>●</v>
      </c>
      <c r="AM19" s="72">
        <f>AG23</f>
        <v>0</v>
      </c>
      <c r="AN19" s="72" t="s">
        <v>93</v>
      </c>
      <c r="AO19" s="72">
        <f>AE23</f>
        <v>4</v>
      </c>
      <c r="AP19" s="96" t="str">
        <f>IF(AQ19="","",IF(AQ19-AS19=0,"△",IF(AQ19-AS19&gt;0,"○","●")))</f>
        <v>●</v>
      </c>
      <c r="AQ19" s="88">
        <f>IF(AG25="","",AG25)</f>
        <v>0</v>
      </c>
      <c r="AR19" s="72" t="s">
        <v>93</v>
      </c>
      <c r="AS19" s="72">
        <f>AE25</f>
        <v>2</v>
      </c>
      <c r="AT19" s="29">
        <f>IF(AH19="△",1,IF(AH19="○",3,IF(AH19="●",0)))+IF(AL19="△",1,IF(AL19="○",3,IF(AL19="●",0)))+IF(AP19="△",1,IF(AP19="○",3,IF(AP19="●",0)))</f>
        <v>1</v>
      </c>
      <c r="AU19" s="31">
        <f>AQ19+AM19+AI19</f>
        <v>1</v>
      </c>
      <c r="AV19" s="31">
        <f>AS19+AO19+AK19</f>
        <v>7</v>
      </c>
      <c r="AW19" s="32">
        <f>AU19-AV19</f>
        <v>-6</v>
      </c>
      <c r="AX19" s="90">
        <f>AT19*1000+AW19*100+AU19*10</f>
        <v>410</v>
      </c>
      <c r="AY19" s="162"/>
    </row>
    <row r="20" spans="1:51" ht="19.899999999999999" customHeight="1" thickBot="1">
      <c r="A20" s="41"/>
      <c r="B20" s="121"/>
      <c r="C20" s="122"/>
      <c r="D20" s="123"/>
      <c r="E20" s="123"/>
      <c r="F20" s="123"/>
      <c r="G20" s="19" t="s">
        <v>189</v>
      </c>
      <c r="H20" s="20">
        <v>1</v>
      </c>
      <c r="I20" s="20" t="s">
        <v>90</v>
      </c>
      <c r="J20" s="20">
        <v>8</v>
      </c>
      <c r="K20" s="19" t="s">
        <v>186</v>
      </c>
      <c r="L20" s="20">
        <v>2</v>
      </c>
      <c r="M20" s="20" t="s">
        <v>16</v>
      </c>
      <c r="N20" s="20">
        <v>5</v>
      </c>
      <c r="O20" s="119"/>
      <c r="P20" s="119"/>
      <c r="Q20" s="119"/>
      <c r="R20" s="119"/>
      <c r="S20" s="36">
        <f>IF(G20="△",1,IF(G20="○",3,IF(G20="●",0)))+IF(K20="△",1,IF(K20="○",3,IF(K20="●",0)))</f>
        <v>0</v>
      </c>
      <c r="T20" s="37">
        <f>H20+L20</f>
        <v>3</v>
      </c>
      <c r="U20" s="37">
        <f>J20+N20</f>
        <v>13</v>
      </c>
      <c r="V20" s="38">
        <f>T20-U20</f>
        <v>-10</v>
      </c>
      <c r="W20" s="100"/>
      <c r="X20" s="59"/>
      <c r="Y20" s="120" t="s">
        <v>94</v>
      </c>
      <c r="Z20" s="149" t="s">
        <v>160</v>
      </c>
      <c r="AA20" s="128"/>
      <c r="AB20" s="128"/>
      <c r="AC20" s="129"/>
      <c r="AD20" s="136" t="s">
        <v>138</v>
      </c>
      <c r="AE20" s="137"/>
      <c r="AF20" s="137"/>
      <c r="AG20" s="138"/>
      <c r="AH20" s="139"/>
      <c r="AI20" s="140"/>
      <c r="AJ20" s="140"/>
      <c r="AK20" s="141"/>
      <c r="AL20" s="163" t="str">
        <f>AH22</f>
        <v>B-12</v>
      </c>
      <c r="AM20" s="134"/>
      <c r="AN20" s="134"/>
      <c r="AO20" s="135"/>
      <c r="AP20" s="163" t="str">
        <f>AH24</f>
        <v>B-10</v>
      </c>
      <c r="AQ20" s="134"/>
      <c r="AR20" s="134"/>
      <c r="AS20" s="135"/>
      <c r="AT20" s="33"/>
      <c r="AU20" s="34"/>
      <c r="AV20" s="34"/>
      <c r="AW20" s="35"/>
      <c r="AX20" s="91"/>
      <c r="AY20" s="162">
        <f>RANK(AX21,AX20:AX27,0)</f>
        <v>3</v>
      </c>
    </row>
    <row r="21" spans="1:51" ht="19.899999999999999" customHeight="1" thickBot="1">
      <c r="A21" s="10"/>
      <c r="B21" s="6"/>
      <c r="C21" s="6"/>
      <c r="D21" s="6"/>
      <c r="E21" s="6"/>
      <c r="F21" s="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9"/>
      <c r="X21" s="61"/>
      <c r="Y21" s="109"/>
      <c r="Z21" s="150"/>
      <c r="AA21" s="151"/>
      <c r="AB21" s="151"/>
      <c r="AC21" s="152"/>
      <c r="AD21" s="96" t="str">
        <f>IF(AE21="","",IF(AE21-AG21=0,"△",IF(AE21-AG21&gt;0,"○","●")))</f>
        <v>△</v>
      </c>
      <c r="AE21" s="72">
        <v>1</v>
      </c>
      <c r="AF21" s="88" t="s">
        <v>16</v>
      </c>
      <c r="AG21" s="72">
        <v>1</v>
      </c>
      <c r="AH21" s="156"/>
      <c r="AI21" s="157"/>
      <c r="AJ21" s="157"/>
      <c r="AK21" s="158"/>
      <c r="AL21" s="96" t="str">
        <f>IF(AM21="","",IF(AM21-AO21=0,"△",IF(AM21-AO21&gt;0,"○","●")))</f>
        <v>△</v>
      </c>
      <c r="AM21" s="72">
        <f>AK23</f>
        <v>3</v>
      </c>
      <c r="AN21" s="72" t="s">
        <v>93</v>
      </c>
      <c r="AO21" s="72">
        <f>AI23</f>
        <v>3</v>
      </c>
      <c r="AP21" s="96" t="str">
        <f>IF(AQ21="","",IF(AQ21-AS21=0,"△",IF(AQ21-AS21&gt;0,"○","●")))</f>
        <v>●</v>
      </c>
      <c r="AQ21" s="72">
        <f>AK25</f>
        <v>0</v>
      </c>
      <c r="AR21" s="72" t="s">
        <v>93</v>
      </c>
      <c r="AS21" s="72">
        <f>AI25</f>
        <v>1</v>
      </c>
      <c r="AT21" s="29">
        <f>IF(AD21="△",1,IF(AD21="○",3,IF(AD21="●",0)))+IF(AL21="△",1,IF(AL21="○",3,IF(AL21="●",0)))+IF(AP21="△",1,IF(AP21="○",3,IF(AP21="●",0)))</f>
        <v>2</v>
      </c>
      <c r="AU21" s="30">
        <f>AQ21+AM21+AE21</f>
        <v>4</v>
      </c>
      <c r="AV21" s="31">
        <f>AS21+AO21+AG21</f>
        <v>5</v>
      </c>
      <c r="AW21" s="32">
        <f>AU21-AV21</f>
        <v>-1</v>
      </c>
      <c r="AX21" s="90">
        <f>AT21*1000+AW21*100+AU21*10</f>
        <v>1940</v>
      </c>
      <c r="AY21" s="162"/>
    </row>
    <row r="22" spans="1:51" ht="19.899999999999999" customHeight="1" thickBot="1">
      <c r="A22" s="42"/>
      <c r="B22" s="105" t="s">
        <v>27</v>
      </c>
      <c r="C22" s="106"/>
      <c r="D22" s="106"/>
      <c r="E22" s="106"/>
      <c r="F22" s="107"/>
      <c r="G22" s="114" t="str">
        <f>C23</f>
        <v>徳丸</v>
      </c>
      <c r="H22" s="115"/>
      <c r="I22" s="115"/>
      <c r="J22" s="116"/>
      <c r="K22" s="114" t="str">
        <f>C25</f>
        <v>高島平A</v>
      </c>
      <c r="L22" s="115"/>
      <c r="M22" s="115"/>
      <c r="N22" s="116"/>
      <c r="O22" s="114" t="str">
        <f>C27</f>
        <v>BLUE</v>
      </c>
      <c r="P22" s="115"/>
      <c r="Q22" s="115"/>
      <c r="R22" s="116"/>
      <c r="S22" s="15" t="s">
        <v>1</v>
      </c>
      <c r="T22" s="15" t="s">
        <v>2</v>
      </c>
      <c r="U22" s="15" t="s">
        <v>3</v>
      </c>
      <c r="V22" s="94" t="s">
        <v>4</v>
      </c>
      <c r="W22" s="93" t="s">
        <v>5</v>
      </c>
      <c r="X22" s="61"/>
      <c r="Y22" s="120" t="s">
        <v>95</v>
      </c>
      <c r="Z22" s="128" t="s">
        <v>175</v>
      </c>
      <c r="AA22" s="128"/>
      <c r="AB22" s="128"/>
      <c r="AC22" s="128"/>
      <c r="AD22" s="163" t="s">
        <v>139</v>
      </c>
      <c r="AE22" s="134"/>
      <c r="AF22" s="134"/>
      <c r="AG22" s="135"/>
      <c r="AH22" s="136" t="s">
        <v>202</v>
      </c>
      <c r="AI22" s="137"/>
      <c r="AJ22" s="137"/>
      <c r="AK22" s="138"/>
      <c r="AL22" s="139"/>
      <c r="AM22" s="140"/>
      <c r="AN22" s="140"/>
      <c r="AO22" s="141"/>
      <c r="AP22" s="163" t="str">
        <f>AL24</f>
        <v>B-8</v>
      </c>
      <c r="AQ22" s="134"/>
      <c r="AR22" s="134"/>
      <c r="AS22" s="135"/>
      <c r="AT22" s="33"/>
      <c r="AU22" s="34"/>
      <c r="AV22" s="34"/>
      <c r="AW22" s="35"/>
      <c r="AX22" s="91"/>
      <c r="AY22" s="162">
        <f>RANK(AX23,AX18:AX25,0)</f>
        <v>2</v>
      </c>
    </row>
    <row r="23" spans="1:51" ht="19.899999999999999" customHeight="1" thickBot="1">
      <c r="A23" s="10"/>
      <c r="B23" s="108" t="s">
        <v>17</v>
      </c>
      <c r="C23" s="110" t="s">
        <v>170</v>
      </c>
      <c r="D23" s="111"/>
      <c r="E23" s="111"/>
      <c r="F23" s="111"/>
      <c r="G23" s="117"/>
      <c r="H23" s="117"/>
      <c r="I23" s="117"/>
      <c r="J23" s="117"/>
      <c r="K23" s="118" t="str">
        <f>G25</f>
        <v>A-2</v>
      </c>
      <c r="L23" s="118"/>
      <c r="M23" s="118"/>
      <c r="N23" s="118"/>
      <c r="O23" s="118" t="str">
        <f>G27</f>
        <v>A-6</v>
      </c>
      <c r="P23" s="118"/>
      <c r="Q23" s="118"/>
      <c r="R23" s="118"/>
      <c r="S23" s="28"/>
      <c r="T23" s="28"/>
      <c r="U23" s="28"/>
      <c r="V23" s="24"/>
      <c r="W23" s="147">
        <v>2</v>
      </c>
      <c r="X23" s="59"/>
      <c r="Y23" s="109"/>
      <c r="Z23" s="164"/>
      <c r="AA23" s="164"/>
      <c r="AB23" s="164"/>
      <c r="AC23" s="164"/>
      <c r="AD23" s="96" t="str">
        <f>IF(AE23="","",IF(AE23-AG23=0,"△",IF(AE23-AG23&gt;0,"○","●")))</f>
        <v>○</v>
      </c>
      <c r="AE23" s="72">
        <v>4</v>
      </c>
      <c r="AF23" s="88" t="s">
        <v>16</v>
      </c>
      <c r="AG23" s="72">
        <v>0</v>
      </c>
      <c r="AH23" s="96" t="str">
        <f>IF(AI23="","",IF(AI23-AK23=0,"△",IF(AI23-AK23&gt;0,"○","●")))</f>
        <v>△</v>
      </c>
      <c r="AI23" s="72">
        <v>3</v>
      </c>
      <c r="AJ23" s="72" t="s">
        <v>93</v>
      </c>
      <c r="AK23" s="72">
        <v>3</v>
      </c>
      <c r="AL23" s="156"/>
      <c r="AM23" s="157"/>
      <c r="AN23" s="157"/>
      <c r="AO23" s="158"/>
      <c r="AP23" s="96" t="str">
        <f>IF(AQ23="","",IF(AQ23-AS23=0,"△",IF(AQ23-AS23&gt;0,"○","●")))</f>
        <v>●</v>
      </c>
      <c r="AQ23" s="72">
        <f>AO25</f>
        <v>0</v>
      </c>
      <c r="AR23" s="72" t="s">
        <v>93</v>
      </c>
      <c r="AS23" s="72">
        <f>AM25</f>
        <v>3</v>
      </c>
      <c r="AT23" s="29">
        <f>IF(AD23="△",1,IF(AD23="○",3,IF(AD23="●",0)))+IF(AH23="△",1,IF(AH23="○",3,IF(AH23="●",0)))+IF(AP23="△",1,IF(AP23="○",3,IF(AP23="●",0)))</f>
        <v>4</v>
      </c>
      <c r="AU23" s="31">
        <f>AQ23+AI23+AE23</f>
        <v>7</v>
      </c>
      <c r="AV23" s="31">
        <f>AS23+AK23+AG23</f>
        <v>6</v>
      </c>
      <c r="AW23" s="32">
        <f>AU23-AV23</f>
        <v>1</v>
      </c>
      <c r="AX23" s="90">
        <f>AT23*1000+AW23*100+AU23*10</f>
        <v>4170</v>
      </c>
      <c r="AY23" s="162"/>
    </row>
    <row r="24" spans="1:51" ht="19.899999999999999" customHeight="1">
      <c r="A24" s="41"/>
      <c r="B24" s="109"/>
      <c r="C24" s="112"/>
      <c r="D24" s="113"/>
      <c r="E24" s="113"/>
      <c r="F24" s="113"/>
      <c r="G24" s="102"/>
      <c r="H24" s="102"/>
      <c r="I24" s="102"/>
      <c r="J24" s="102"/>
      <c r="K24" s="77" t="s">
        <v>187</v>
      </c>
      <c r="L24" s="72">
        <v>4</v>
      </c>
      <c r="M24" s="72" t="s">
        <v>89</v>
      </c>
      <c r="N24" s="72">
        <v>2</v>
      </c>
      <c r="O24" s="87" t="s">
        <v>186</v>
      </c>
      <c r="P24" s="17">
        <v>0</v>
      </c>
      <c r="Q24" s="17" t="s">
        <v>16</v>
      </c>
      <c r="R24" s="17">
        <v>9</v>
      </c>
      <c r="S24" s="29">
        <f>IF(K24="△",1,IF(K24="○",3,IF(K24="●",0)))+IF(O24="△",1,IF(O24="○",3,IF(O24="●",0)))</f>
        <v>3</v>
      </c>
      <c r="T24" s="31">
        <f>L24+P24</f>
        <v>4</v>
      </c>
      <c r="U24" s="31">
        <f>N24+R24</f>
        <v>11</v>
      </c>
      <c r="V24" s="32">
        <f>T24-U24</f>
        <v>-7</v>
      </c>
      <c r="W24" s="148"/>
      <c r="X24" s="59"/>
      <c r="Y24" s="120" t="s">
        <v>96</v>
      </c>
      <c r="Z24" s="127" t="s">
        <v>156</v>
      </c>
      <c r="AA24" s="128"/>
      <c r="AB24" s="128"/>
      <c r="AC24" s="129"/>
      <c r="AD24" s="133" t="s">
        <v>140</v>
      </c>
      <c r="AE24" s="134"/>
      <c r="AF24" s="134"/>
      <c r="AG24" s="135"/>
      <c r="AH24" s="136" t="s">
        <v>142</v>
      </c>
      <c r="AI24" s="137"/>
      <c r="AJ24" s="137"/>
      <c r="AK24" s="138"/>
      <c r="AL24" s="136" t="s">
        <v>141</v>
      </c>
      <c r="AM24" s="137"/>
      <c r="AN24" s="137"/>
      <c r="AO24" s="138"/>
      <c r="AP24" s="139"/>
      <c r="AQ24" s="140"/>
      <c r="AR24" s="140"/>
      <c r="AS24" s="141"/>
      <c r="AT24" s="33"/>
      <c r="AU24" s="34"/>
      <c r="AV24" s="34"/>
      <c r="AW24" s="35"/>
      <c r="AX24" s="91"/>
      <c r="AY24" s="162">
        <f>RANK(AX25,AX18:AX25,0)</f>
        <v>1</v>
      </c>
    </row>
    <row r="25" spans="1:51" ht="19.899999999999999" customHeight="1" thickBot="1">
      <c r="A25" s="41"/>
      <c r="B25" s="120" t="s">
        <v>18</v>
      </c>
      <c r="C25" s="112" t="s">
        <v>166</v>
      </c>
      <c r="D25" s="113"/>
      <c r="E25" s="113"/>
      <c r="F25" s="113"/>
      <c r="G25" s="101" t="s">
        <v>126</v>
      </c>
      <c r="H25" s="101"/>
      <c r="I25" s="101"/>
      <c r="J25" s="101"/>
      <c r="K25" s="102"/>
      <c r="L25" s="102"/>
      <c r="M25" s="102"/>
      <c r="N25" s="102"/>
      <c r="O25" s="97" t="str">
        <f>K27</f>
        <v>A-4</v>
      </c>
      <c r="P25" s="97"/>
      <c r="Q25" s="97"/>
      <c r="R25" s="97"/>
      <c r="S25" s="33"/>
      <c r="T25" s="34"/>
      <c r="U25" s="34"/>
      <c r="V25" s="35"/>
      <c r="W25" s="98">
        <v>3</v>
      </c>
      <c r="X25" s="59"/>
      <c r="Y25" s="121"/>
      <c r="Z25" s="130"/>
      <c r="AA25" s="131"/>
      <c r="AB25" s="131"/>
      <c r="AC25" s="132"/>
      <c r="AD25" s="95" t="str">
        <f>IF(AE25="","",IF(AE25-AG25=0,"△",IF(AE25-AG25&gt;0,"○","●")))</f>
        <v>○</v>
      </c>
      <c r="AE25" s="20">
        <v>2</v>
      </c>
      <c r="AF25" s="20" t="s">
        <v>93</v>
      </c>
      <c r="AG25" s="20">
        <v>0</v>
      </c>
      <c r="AH25" s="95" t="str">
        <f>IF(AI25="","",IF(AI25-AK25=0,"△",IF(AI25-AK25&gt;0,"○","●")))</f>
        <v>○</v>
      </c>
      <c r="AI25" s="20">
        <v>1</v>
      </c>
      <c r="AJ25" s="20" t="s">
        <v>93</v>
      </c>
      <c r="AK25" s="20">
        <v>0</v>
      </c>
      <c r="AL25" s="95" t="str">
        <f>IF(AM25="","",IF(AM25-AO25=0,"△",IF(AM25-AO25&gt;0,"○","●")))</f>
        <v>○</v>
      </c>
      <c r="AM25" s="20">
        <v>3</v>
      </c>
      <c r="AN25" s="20" t="s">
        <v>16</v>
      </c>
      <c r="AO25" s="20">
        <v>0</v>
      </c>
      <c r="AP25" s="142"/>
      <c r="AQ25" s="143"/>
      <c r="AR25" s="143"/>
      <c r="AS25" s="144"/>
      <c r="AT25" s="36">
        <f>IF(AD25="△",1,IF(AD25="○",3,IF(AD25="●",0)))+IF(AH25="△",1,IF(AH25="○",3,IF(AH25="●",0)))+IF(AL25="△",1,IF(AL25="○",3,IF(AL25="●",0)))</f>
        <v>9</v>
      </c>
      <c r="AU25" s="37">
        <f>AM25+AI25+AE25</f>
        <v>6</v>
      </c>
      <c r="AV25" s="37">
        <f>AO25+AK25+AG25</f>
        <v>0</v>
      </c>
      <c r="AW25" s="38">
        <f>AU25-AV25</f>
        <v>6</v>
      </c>
      <c r="AX25" s="92">
        <f>AT25*1000+AW25*100+AU25*10</f>
        <v>9660</v>
      </c>
      <c r="AY25" s="165"/>
    </row>
    <row r="26" spans="1:51" ht="19.899999999999999" customHeight="1">
      <c r="A26" s="10"/>
      <c r="B26" s="109"/>
      <c r="C26" s="112"/>
      <c r="D26" s="113"/>
      <c r="E26" s="113"/>
      <c r="F26" s="113"/>
      <c r="G26" s="77" t="s">
        <v>188</v>
      </c>
      <c r="H26" s="72">
        <v>2</v>
      </c>
      <c r="I26" s="72" t="s">
        <v>90</v>
      </c>
      <c r="J26" s="72">
        <v>4</v>
      </c>
      <c r="K26" s="102"/>
      <c r="L26" s="102"/>
      <c r="M26" s="102"/>
      <c r="N26" s="102"/>
      <c r="O26" s="86" t="s">
        <v>194</v>
      </c>
      <c r="P26" s="17">
        <v>1</v>
      </c>
      <c r="Q26" s="17" t="s">
        <v>16</v>
      </c>
      <c r="R26" s="17">
        <v>8</v>
      </c>
      <c r="S26" s="29">
        <f>IF(G26="△",1,IF(G26="○",3,IF(G26="●",0)))+IF(O26="△",1,IF(O26="○",3,IF(O26="●",0)))</f>
        <v>0</v>
      </c>
      <c r="T26" s="30">
        <f>H26+P26</f>
        <v>3</v>
      </c>
      <c r="U26" s="31">
        <f>J26+R26</f>
        <v>12</v>
      </c>
      <c r="V26" s="32">
        <f>T26-U26</f>
        <v>-9</v>
      </c>
      <c r="W26" s="99"/>
      <c r="X26" s="59"/>
      <c r="Y26" s="59"/>
      <c r="Z26" s="7"/>
      <c r="AA26" s="7"/>
    </row>
    <row r="27" spans="1:51" ht="19.899999999999999" customHeight="1">
      <c r="A27" s="10"/>
      <c r="B27" s="120" t="s">
        <v>19</v>
      </c>
      <c r="C27" s="112" t="s">
        <v>180</v>
      </c>
      <c r="D27" s="113"/>
      <c r="E27" s="113"/>
      <c r="F27" s="113"/>
      <c r="G27" s="101" t="s">
        <v>128</v>
      </c>
      <c r="H27" s="101"/>
      <c r="I27" s="101"/>
      <c r="J27" s="101"/>
      <c r="K27" s="97" t="s">
        <v>127</v>
      </c>
      <c r="L27" s="97"/>
      <c r="M27" s="97"/>
      <c r="N27" s="97"/>
      <c r="O27" s="102"/>
      <c r="P27" s="102"/>
      <c r="Q27" s="102"/>
      <c r="R27" s="102"/>
      <c r="S27" s="33"/>
      <c r="T27" s="34"/>
      <c r="U27" s="34"/>
      <c r="V27" s="35"/>
      <c r="W27" s="125">
        <v>1</v>
      </c>
      <c r="X27" s="59"/>
      <c r="Y27" s="59"/>
      <c r="Z27" s="7"/>
      <c r="AA27" s="7"/>
    </row>
    <row r="28" spans="1:51" ht="19.899999999999999" customHeight="1" thickBot="1">
      <c r="A28" s="40"/>
      <c r="B28" s="121"/>
      <c r="C28" s="122"/>
      <c r="D28" s="123"/>
      <c r="E28" s="123"/>
      <c r="F28" s="123"/>
      <c r="G28" s="19" t="s">
        <v>198</v>
      </c>
      <c r="H28" s="20">
        <v>9</v>
      </c>
      <c r="I28" s="20" t="s">
        <v>90</v>
      </c>
      <c r="J28" s="20">
        <v>0</v>
      </c>
      <c r="K28" s="19" t="s">
        <v>193</v>
      </c>
      <c r="L28" s="20">
        <v>8</v>
      </c>
      <c r="M28" s="20" t="s">
        <v>16</v>
      </c>
      <c r="N28" s="20">
        <v>1</v>
      </c>
      <c r="O28" s="119"/>
      <c r="P28" s="119"/>
      <c r="Q28" s="119"/>
      <c r="R28" s="119"/>
      <c r="S28" s="36">
        <f>IF(G28="△",1,IF(G28="○",3,IF(G28="●",0)))+IF(K28="△",1,IF(K28="○",3,IF(K28="●",0)))</f>
        <v>6</v>
      </c>
      <c r="T28" s="37">
        <f>H28+L28</f>
        <v>17</v>
      </c>
      <c r="U28" s="37">
        <f>J28+N28</f>
        <v>1</v>
      </c>
      <c r="V28" s="38">
        <f>T28-U28</f>
        <v>16</v>
      </c>
      <c r="W28" s="126"/>
      <c r="X28" s="59"/>
      <c r="Y28" s="59"/>
      <c r="Z28" s="84"/>
      <c r="AA28" s="84"/>
    </row>
    <row r="29" spans="1:51" ht="19.899999999999999" customHeight="1" thickBot="1">
      <c r="A29" s="41"/>
      <c r="B29" s="9"/>
      <c r="C29" s="9"/>
      <c r="D29" s="9"/>
      <c r="E29" s="9"/>
      <c r="F29" s="22"/>
      <c r="G29" s="59"/>
      <c r="H29" s="59"/>
      <c r="I29" s="59"/>
      <c r="J29" s="18"/>
      <c r="K29" s="59"/>
      <c r="L29" s="59"/>
      <c r="M29" s="59"/>
      <c r="N29" s="18"/>
      <c r="O29" s="59"/>
      <c r="P29" s="59"/>
      <c r="Q29" s="59"/>
      <c r="R29" s="18"/>
      <c r="S29" s="59"/>
      <c r="T29" s="59"/>
      <c r="U29" s="59"/>
      <c r="V29" s="61"/>
      <c r="W29" s="61"/>
      <c r="X29" s="61"/>
      <c r="Y29" s="61"/>
      <c r="Z29" s="5"/>
      <c r="AA29" s="10"/>
    </row>
    <row r="30" spans="1:51" ht="19.899999999999999" customHeight="1" thickBot="1">
      <c r="A30" s="41"/>
      <c r="B30" s="105" t="s">
        <v>28</v>
      </c>
      <c r="C30" s="106"/>
      <c r="D30" s="106"/>
      <c r="E30" s="106"/>
      <c r="F30" s="107"/>
      <c r="G30" s="114" t="str">
        <f>C31</f>
        <v>九曜</v>
      </c>
      <c r="H30" s="115"/>
      <c r="I30" s="115"/>
      <c r="J30" s="116"/>
      <c r="K30" s="114" t="str">
        <f>C33</f>
        <v>ときわ台</v>
      </c>
      <c r="L30" s="115"/>
      <c r="M30" s="115"/>
      <c r="N30" s="116"/>
      <c r="O30" s="114" t="str">
        <f>C35</f>
        <v>成増</v>
      </c>
      <c r="P30" s="115"/>
      <c r="Q30" s="115"/>
      <c r="R30" s="116"/>
      <c r="S30" s="15" t="s">
        <v>1</v>
      </c>
      <c r="T30" s="15" t="s">
        <v>2</v>
      </c>
      <c r="U30" s="15" t="s">
        <v>3</v>
      </c>
      <c r="V30" s="15" t="s">
        <v>4</v>
      </c>
      <c r="W30" s="93" t="s">
        <v>5</v>
      </c>
      <c r="X30" s="61"/>
      <c r="Y30" s="61"/>
      <c r="Z30" s="7"/>
      <c r="AA30" s="10"/>
    </row>
    <row r="31" spans="1:51" ht="19.899999999999999" customHeight="1">
      <c r="A31" s="10"/>
      <c r="B31" s="108" t="s">
        <v>17</v>
      </c>
      <c r="C31" s="110" t="s">
        <v>174</v>
      </c>
      <c r="D31" s="111"/>
      <c r="E31" s="111"/>
      <c r="F31" s="111"/>
      <c r="G31" s="117"/>
      <c r="H31" s="117"/>
      <c r="I31" s="117"/>
      <c r="J31" s="117"/>
      <c r="K31" s="118" t="str">
        <f>G33</f>
        <v>B-2</v>
      </c>
      <c r="L31" s="118"/>
      <c r="M31" s="118"/>
      <c r="N31" s="118"/>
      <c r="O31" s="118" t="str">
        <f>G35</f>
        <v>B-4</v>
      </c>
      <c r="P31" s="118"/>
      <c r="Q31" s="118"/>
      <c r="R31" s="118"/>
      <c r="S31" s="28"/>
      <c r="T31" s="28"/>
      <c r="U31" s="28"/>
      <c r="V31" s="24"/>
      <c r="W31" s="103">
        <v>1</v>
      </c>
      <c r="X31" s="59"/>
      <c r="Y31" s="59"/>
      <c r="Z31" s="7"/>
      <c r="AA31" s="5"/>
    </row>
    <row r="32" spans="1:51" ht="19.899999999999999" customHeight="1">
      <c r="A32" s="42"/>
      <c r="B32" s="109"/>
      <c r="C32" s="112"/>
      <c r="D32" s="113"/>
      <c r="E32" s="113"/>
      <c r="F32" s="113"/>
      <c r="G32" s="102"/>
      <c r="H32" s="102"/>
      <c r="I32" s="102"/>
      <c r="J32" s="102"/>
      <c r="K32" s="77" t="s">
        <v>188</v>
      </c>
      <c r="L32" s="72">
        <v>1</v>
      </c>
      <c r="M32" s="72" t="s">
        <v>89</v>
      </c>
      <c r="N32" s="72">
        <v>2</v>
      </c>
      <c r="O32" s="86" t="s">
        <v>196</v>
      </c>
      <c r="P32" s="17">
        <v>6</v>
      </c>
      <c r="Q32" s="17" t="s">
        <v>16</v>
      </c>
      <c r="R32" s="17">
        <v>0</v>
      </c>
      <c r="S32" s="29">
        <f>IF(K32="△",1,IF(K32="○",3,IF(K32="●",0)))+IF(O32="△",1,IF(O32="○",3,IF(O32="●",0)))</f>
        <v>3</v>
      </c>
      <c r="T32" s="31">
        <f>L32+P32</f>
        <v>7</v>
      </c>
      <c r="U32" s="31">
        <f>N32+R32</f>
        <v>2</v>
      </c>
      <c r="V32" s="32">
        <f>T32-U32</f>
        <v>5</v>
      </c>
      <c r="W32" s="104"/>
      <c r="X32" s="59"/>
      <c r="Y32" s="59"/>
      <c r="Z32" s="7"/>
      <c r="AA32" s="7"/>
    </row>
    <row r="33" spans="1:28" ht="19.899999999999999" customHeight="1">
      <c r="A33" s="10"/>
      <c r="B33" s="120" t="s">
        <v>18</v>
      </c>
      <c r="C33" s="112" t="s">
        <v>181</v>
      </c>
      <c r="D33" s="113"/>
      <c r="E33" s="113"/>
      <c r="F33" s="113"/>
      <c r="G33" s="101" t="s">
        <v>129</v>
      </c>
      <c r="H33" s="101"/>
      <c r="I33" s="101"/>
      <c r="J33" s="101"/>
      <c r="K33" s="102"/>
      <c r="L33" s="102"/>
      <c r="M33" s="102"/>
      <c r="N33" s="102"/>
      <c r="O33" s="97" t="str">
        <f>K35</f>
        <v>B-6</v>
      </c>
      <c r="P33" s="97"/>
      <c r="Q33" s="97"/>
      <c r="R33" s="97"/>
      <c r="S33" s="33"/>
      <c r="T33" s="34"/>
      <c r="U33" s="34"/>
      <c r="V33" s="35"/>
      <c r="W33" s="98">
        <v>2</v>
      </c>
      <c r="X33" s="59"/>
      <c r="Y33" s="59"/>
      <c r="Z33" s="7"/>
      <c r="AA33" s="7"/>
    </row>
    <row r="34" spans="1:28" ht="19.899999999999999" customHeight="1">
      <c r="A34" s="41"/>
      <c r="B34" s="109"/>
      <c r="C34" s="112"/>
      <c r="D34" s="113"/>
      <c r="E34" s="113"/>
      <c r="F34" s="113"/>
      <c r="G34" s="77" t="s">
        <v>187</v>
      </c>
      <c r="H34" s="72">
        <v>2</v>
      </c>
      <c r="I34" s="72" t="s">
        <v>90</v>
      </c>
      <c r="J34" s="72">
        <v>1</v>
      </c>
      <c r="K34" s="102"/>
      <c r="L34" s="102"/>
      <c r="M34" s="102"/>
      <c r="N34" s="102"/>
      <c r="O34" s="87" t="s">
        <v>197</v>
      </c>
      <c r="P34" s="17">
        <v>1</v>
      </c>
      <c r="Q34" s="17" t="s">
        <v>16</v>
      </c>
      <c r="R34" s="17">
        <v>2</v>
      </c>
      <c r="S34" s="29">
        <f>IF(G34="△",1,IF(G34="○",3,IF(G34="●",0)))+IF(O34="△",1,IF(O34="○",3,IF(O34="●",0)))</f>
        <v>3</v>
      </c>
      <c r="T34" s="30">
        <f>H34+P34</f>
        <v>3</v>
      </c>
      <c r="U34" s="31">
        <f>J34+R34</f>
        <v>3</v>
      </c>
      <c r="V34" s="32">
        <f>T34-U34</f>
        <v>0</v>
      </c>
      <c r="W34" s="99"/>
      <c r="X34" s="59"/>
      <c r="Y34" s="59"/>
      <c r="Z34" s="7"/>
      <c r="AA34" s="7"/>
    </row>
    <row r="35" spans="1:28" ht="19.899999999999999" customHeight="1">
      <c r="A35" s="41"/>
      <c r="B35" s="120" t="s">
        <v>19</v>
      </c>
      <c r="C35" s="112" t="s">
        <v>164</v>
      </c>
      <c r="D35" s="113"/>
      <c r="E35" s="113"/>
      <c r="F35" s="113"/>
      <c r="G35" s="101" t="s">
        <v>130</v>
      </c>
      <c r="H35" s="101"/>
      <c r="I35" s="101"/>
      <c r="J35" s="101"/>
      <c r="K35" s="97" t="s">
        <v>131</v>
      </c>
      <c r="L35" s="97"/>
      <c r="M35" s="97"/>
      <c r="N35" s="97"/>
      <c r="O35" s="102"/>
      <c r="P35" s="102"/>
      <c r="Q35" s="102"/>
      <c r="R35" s="102"/>
      <c r="S35" s="33"/>
      <c r="T35" s="34"/>
      <c r="U35" s="34"/>
      <c r="V35" s="35"/>
      <c r="W35" s="98">
        <v>3</v>
      </c>
      <c r="X35" s="59"/>
      <c r="Y35" s="59"/>
      <c r="Z35" s="7"/>
      <c r="AA35" s="7"/>
    </row>
    <row r="36" spans="1:28" ht="19.899999999999999" customHeight="1" thickBot="1">
      <c r="A36" s="10"/>
      <c r="B36" s="121"/>
      <c r="C36" s="122"/>
      <c r="D36" s="123"/>
      <c r="E36" s="123"/>
      <c r="F36" s="123"/>
      <c r="G36" s="19" t="s">
        <v>195</v>
      </c>
      <c r="H36" s="20">
        <v>0</v>
      </c>
      <c r="I36" s="20" t="s">
        <v>90</v>
      </c>
      <c r="J36" s="20">
        <v>6</v>
      </c>
      <c r="K36" s="19" t="s">
        <v>199</v>
      </c>
      <c r="L36" s="20">
        <v>2</v>
      </c>
      <c r="M36" s="20" t="s">
        <v>16</v>
      </c>
      <c r="N36" s="20">
        <v>1</v>
      </c>
      <c r="O36" s="119"/>
      <c r="P36" s="119"/>
      <c r="Q36" s="119"/>
      <c r="R36" s="119"/>
      <c r="S36" s="36">
        <f>IF(G36="△",1,IF(G36="○",3,IF(G36="●",0)))+IF(K36="△",1,IF(K36="○",3,IF(K36="●",0)))</f>
        <v>3</v>
      </c>
      <c r="T36" s="37">
        <f>H36+L36</f>
        <v>2</v>
      </c>
      <c r="U36" s="37">
        <f>J36+N36</f>
        <v>7</v>
      </c>
      <c r="V36" s="38">
        <f>T36-U36</f>
        <v>-5</v>
      </c>
      <c r="W36" s="100"/>
      <c r="X36" s="59"/>
      <c r="Y36" s="59"/>
      <c r="Z36" s="7"/>
      <c r="AA36" s="7"/>
    </row>
    <row r="37" spans="1:28" ht="19.899999999999999" customHeight="1">
      <c r="A37" s="10"/>
      <c r="B37" s="10"/>
      <c r="C37" s="10"/>
      <c r="D37" s="10"/>
      <c r="E37" s="10"/>
      <c r="F37" s="23"/>
      <c r="G37" s="4"/>
      <c r="H37" s="4"/>
      <c r="I37" s="11"/>
      <c r="J37" s="12"/>
      <c r="K37" s="4"/>
      <c r="L37" s="13"/>
      <c r="M37" s="11"/>
      <c r="N37" s="12"/>
      <c r="O37" s="4"/>
      <c r="P37" s="13"/>
      <c r="Q37" s="14"/>
      <c r="R37" s="5"/>
      <c r="S37" s="5"/>
      <c r="T37" s="5"/>
      <c r="U37" s="5"/>
      <c r="V37" s="10"/>
      <c r="W37" s="5"/>
      <c r="X37" s="5"/>
      <c r="Y37" s="5"/>
      <c r="Z37" s="5"/>
      <c r="AA37" s="10"/>
    </row>
    <row r="38" spans="1:28" ht="21" customHeight="1">
      <c r="A38" s="63"/>
      <c r="B38" s="1"/>
      <c r="C38" s="1"/>
      <c r="D38" s="1"/>
      <c r="E38" s="1"/>
      <c r="F38" s="1"/>
      <c r="AB38" s="7"/>
    </row>
    <row r="39" spans="1:28" ht="21" customHeight="1">
      <c r="A39" s="63"/>
      <c r="B39" s="1"/>
      <c r="C39" s="1"/>
      <c r="D39" s="1"/>
      <c r="E39" s="1"/>
      <c r="F39" s="1"/>
      <c r="AB39" s="7"/>
    </row>
    <row r="40" spans="1:28" ht="21" customHeight="1">
      <c r="A40" s="63"/>
      <c r="B40" s="1"/>
      <c r="C40" s="1"/>
      <c r="D40" s="1"/>
      <c r="E40" s="1"/>
      <c r="F40" s="1"/>
    </row>
    <row r="41" spans="1:28" ht="21" customHeight="1">
      <c r="B41" s="1"/>
      <c r="C41" s="1"/>
      <c r="D41" s="1"/>
      <c r="E41" s="1"/>
      <c r="F41" s="1"/>
    </row>
    <row r="42" spans="1:28" ht="21" customHeight="1">
      <c r="B42" s="1"/>
      <c r="C42" s="1"/>
      <c r="D42" s="1"/>
      <c r="E42" s="1"/>
      <c r="F42" s="1"/>
    </row>
    <row r="43" spans="1:28" ht="21" customHeight="1">
      <c r="B43" s="1"/>
      <c r="C43" s="1"/>
      <c r="D43" s="1"/>
      <c r="E43" s="1"/>
      <c r="F43" s="1"/>
    </row>
    <row r="44" spans="1:28" ht="21" customHeight="1">
      <c r="B44" s="1"/>
      <c r="C44" s="1"/>
      <c r="D44" s="1"/>
      <c r="E44" s="1"/>
      <c r="F44" s="1"/>
    </row>
    <row r="45" spans="1:28" ht="21" customHeight="1">
      <c r="B45" s="1"/>
      <c r="C45" s="1"/>
      <c r="D45" s="1"/>
      <c r="E45" s="1"/>
      <c r="F45" s="1"/>
    </row>
  </sheetData>
  <mergeCells count="158">
    <mergeCell ref="AY24:AY25"/>
    <mergeCell ref="AE4:AH4"/>
    <mergeCell ref="AY18:AY19"/>
    <mergeCell ref="Y20:Y21"/>
    <mergeCell ref="Z20:AC21"/>
    <mergeCell ref="AD20:AG20"/>
    <mergeCell ref="AH20:AK21"/>
    <mergeCell ref="AL20:AO20"/>
    <mergeCell ref="AP20:AS20"/>
    <mergeCell ref="AY20:AY21"/>
    <mergeCell ref="Y22:Y23"/>
    <mergeCell ref="Z22:AC23"/>
    <mergeCell ref="AD22:AG22"/>
    <mergeCell ref="AH22:AK22"/>
    <mergeCell ref="AL22:AO23"/>
    <mergeCell ref="AP22:AS22"/>
    <mergeCell ref="AY22:AY23"/>
    <mergeCell ref="Y13:Y14"/>
    <mergeCell ref="Z13:AC14"/>
    <mergeCell ref="AD13:AG13"/>
    <mergeCell ref="AH13:AK13"/>
    <mergeCell ref="AL13:AO13"/>
    <mergeCell ref="AP13:AS14"/>
    <mergeCell ref="AY13:AY14"/>
    <mergeCell ref="Z4:AD4"/>
    <mergeCell ref="Y17:AC17"/>
    <mergeCell ref="AD17:AG17"/>
    <mergeCell ref="AH17:AK17"/>
    <mergeCell ref="AL17:AO17"/>
    <mergeCell ref="AP17:AS17"/>
    <mergeCell ref="AY7:AY8"/>
    <mergeCell ref="Y9:Y10"/>
    <mergeCell ref="Z9:AC10"/>
    <mergeCell ref="AD9:AG9"/>
    <mergeCell ref="AH9:AK10"/>
    <mergeCell ref="AL9:AO9"/>
    <mergeCell ref="AP9:AS9"/>
    <mergeCell ref="AY9:AY10"/>
    <mergeCell ref="Y11:Y12"/>
    <mergeCell ref="Z11:AC12"/>
    <mergeCell ref="AD11:AG11"/>
    <mergeCell ref="AH11:AK11"/>
    <mergeCell ref="AL11:AO12"/>
    <mergeCell ref="AP11:AS11"/>
    <mergeCell ref="AY11:AY12"/>
    <mergeCell ref="Y6:AC6"/>
    <mergeCell ref="AD6:AG6"/>
    <mergeCell ref="AH6:AK6"/>
    <mergeCell ref="AL6:AO6"/>
    <mergeCell ref="AP6:AS6"/>
    <mergeCell ref="Y7:Y8"/>
    <mergeCell ref="Z7:AC8"/>
    <mergeCell ref="AD7:AG8"/>
    <mergeCell ref="AH7:AK7"/>
    <mergeCell ref="AL7:AO7"/>
    <mergeCell ref="AP7:AS7"/>
    <mergeCell ref="Y18:Y19"/>
    <mergeCell ref="Z18:AC19"/>
    <mergeCell ref="AD18:AG19"/>
    <mergeCell ref="AH18:AK18"/>
    <mergeCell ref="AL18:AO18"/>
    <mergeCell ref="AP18:AS18"/>
    <mergeCell ref="Y24:Y25"/>
    <mergeCell ref="Z24:AC25"/>
    <mergeCell ref="AD24:AG24"/>
    <mergeCell ref="AH24:AK24"/>
    <mergeCell ref="AL24:AO24"/>
    <mergeCell ref="AP24:AS25"/>
    <mergeCell ref="B4:F4"/>
    <mergeCell ref="G4:J4"/>
    <mergeCell ref="B33:B34"/>
    <mergeCell ref="C33:F34"/>
    <mergeCell ref="G33:J33"/>
    <mergeCell ref="K33:N34"/>
    <mergeCell ref="O33:R33"/>
    <mergeCell ref="W33:W34"/>
    <mergeCell ref="B17:B18"/>
    <mergeCell ref="K22:N22"/>
    <mergeCell ref="G23:J24"/>
    <mergeCell ref="K23:N23"/>
    <mergeCell ref="O23:R23"/>
    <mergeCell ref="W23:W24"/>
    <mergeCell ref="G25:J25"/>
    <mergeCell ref="K25:N26"/>
    <mergeCell ref="O25:R25"/>
    <mergeCell ref="W25:W26"/>
    <mergeCell ref="B35:B36"/>
    <mergeCell ref="C35:F36"/>
    <mergeCell ref="G35:J35"/>
    <mergeCell ref="K35:N35"/>
    <mergeCell ref="O35:R36"/>
    <mergeCell ref="W35:W36"/>
    <mergeCell ref="K31:N31"/>
    <mergeCell ref="O31:R31"/>
    <mergeCell ref="B27:B28"/>
    <mergeCell ref="C27:F28"/>
    <mergeCell ref="G27:J27"/>
    <mergeCell ref="K27:N27"/>
    <mergeCell ref="O27:R28"/>
    <mergeCell ref="W27:W28"/>
    <mergeCell ref="B30:F30"/>
    <mergeCell ref="G30:J30"/>
    <mergeCell ref="K30:N30"/>
    <mergeCell ref="O30:R30"/>
    <mergeCell ref="B31:B32"/>
    <mergeCell ref="C31:F32"/>
    <mergeCell ref="G31:J32"/>
    <mergeCell ref="W31:W32"/>
    <mergeCell ref="B22:F22"/>
    <mergeCell ref="B23:B24"/>
    <mergeCell ref="C23:F24"/>
    <mergeCell ref="B25:B26"/>
    <mergeCell ref="C25:F26"/>
    <mergeCell ref="C17:F18"/>
    <mergeCell ref="B19:B20"/>
    <mergeCell ref="C19:F20"/>
    <mergeCell ref="G22:J22"/>
    <mergeCell ref="O22:R22"/>
    <mergeCell ref="G19:J19"/>
    <mergeCell ref="K19:N19"/>
    <mergeCell ref="O19:R20"/>
    <mergeCell ref="W19:W20"/>
    <mergeCell ref="B6:F6"/>
    <mergeCell ref="G6:J6"/>
    <mergeCell ref="K6:N6"/>
    <mergeCell ref="O6:R6"/>
    <mergeCell ref="B7:B8"/>
    <mergeCell ref="C7:F8"/>
    <mergeCell ref="G7:J8"/>
    <mergeCell ref="B11:B12"/>
    <mergeCell ref="C11:F12"/>
    <mergeCell ref="G11:J11"/>
    <mergeCell ref="K11:N11"/>
    <mergeCell ref="O11:R12"/>
    <mergeCell ref="B9:B10"/>
    <mergeCell ref="C9:F10"/>
    <mergeCell ref="K7:N7"/>
    <mergeCell ref="O7:R7"/>
    <mergeCell ref="G9:J9"/>
    <mergeCell ref="W7:W8"/>
    <mergeCell ref="K9:N10"/>
    <mergeCell ref="O9:R9"/>
    <mergeCell ref="W9:W10"/>
    <mergeCell ref="W11:W12"/>
    <mergeCell ref="G17:J17"/>
    <mergeCell ref="K17:N18"/>
    <mergeCell ref="O17:R17"/>
    <mergeCell ref="W17:W18"/>
    <mergeCell ref="W15:W16"/>
    <mergeCell ref="B14:F14"/>
    <mergeCell ref="B15:B16"/>
    <mergeCell ref="C15:F16"/>
    <mergeCell ref="G14:J14"/>
    <mergeCell ref="K14:N14"/>
    <mergeCell ref="O14:R14"/>
    <mergeCell ref="G15:J16"/>
    <mergeCell ref="K15:N15"/>
    <mergeCell ref="O15:R15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colBreaks count="1" manualBreakCount="1">
    <brk id="2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1"/>
  <sheetViews>
    <sheetView topLeftCell="A16" zoomScaleNormal="100" workbookViewId="0">
      <selection activeCell="J20" sqref="J20"/>
    </sheetView>
  </sheetViews>
  <sheetFormatPr defaultColWidth="9" defaultRowHeight="13.5"/>
  <cols>
    <col min="1" max="1" width="2.125" style="44" customWidth="1"/>
    <col min="2" max="2" width="3.625" style="44" customWidth="1"/>
    <col min="3" max="3" width="9" style="44"/>
    <col min="4" max="4" width="3.625" style="44" customWidth="1"/>
    <col min="5" max="5" width="7.75" style="44" customWidth="1"/>
    <col min="6" max="6" width="9" style="44"/>
    <col min="7" max="7" width="4.625" style="44" customWidth="1"/>
    <col min="8" max="8" width="4" style="44" customWidth="1"/>
    <col min="9" max="9" width="4.625" style="44" customWidth="1"/>
    <col min="10" max="13" width="9" style="44"/>
    <col min="14" max="14" width="2.125" style="44" customWidth="1"/>
    <col min="15" max="16384" width="9" style="44"/>
  </cols>
  <sheetData>
    <row r="1" spans="1:16" s="70" customFormat="1" ht="24.95" customHeight="1">
      <c r="C1" s="167" t="s">
        <v>60</v>
      </c>
      <c r="D1" s="168"/>
      <c r="E1" s="168"/>
      <c r="F1" s="168"/>
    </row>
    <row r="2" spans="1:16" ht="13.15" customHeight="1">
      <c r="A2" s="170" t="s">
        <v>22</v>
      </c>
      <c r="B2" s="170"/>
      <c r="C2" s="173" t="s">
        <v>14</v>
      </c>
      <c r="E2" s="170"/>
      <c r="F2" s="170"/>
    </row>
    <row r="3" spans="1:16" ht="13.15" customHeight="1">
      <c r="C3" s="174"/>
      <c r="E3" s="171"/>
      <c r="F3" s="171"/>
    </row>
    <row r="4" spans="1:16">
      <c r="B4" s="172"/>
      <c r="C4" s="172" t="s">
        <v>6</v>
      </c>
      <c r="D4" s="172"/>
      <c r="E4" s="172"/>
      <c r="F4" s="172" t="s">
        <v>8</v>
      </c>
      <c r="G4" s="172"/>
      <c r="H4" s="172"/>
      <c r="I4" s="172"/>
      <c r="J4" s="172"/>
      <c r="K4" s="172" t="s">
        <v>9</v>
      </c>
      <c r="L4" s="172"/>
      <c r="M4" s="172" t="s">
        <v>13</v>
      </c>
    </row>
    <row r="5" spans="1:16">
      <c r="B5" s="172"/>
      <c r="C5" s="172"/>
      <c r="D5" s="172"/>
      <c r="E5" s="172"/>
      <c r="F5" s="172"/>
      <c r="G5" s="172"/>
      <c r="H5" s="172"/>
      <c r="I5" s="172"/>
      <c r="J5" s="172"/>
      <c r="K5" s="45" t="s">
        <v>10</v>
      </c>
      <c r="L5" s="45" t="s">
        <v>11</v>
      </c>
      <c r="M5" s="172"/>
    </row>
    <row r="6" spans="1:16" ht="24.95" customHeight="1">
      <c r="B6" s="45">
        <v>1</v>
      </c>
      <c r="C6" s="64">
        <v>0.375</v>
      </c>
      <c r="D6" s="65" t="s">
        <v>12</v>
      </c>
      <c r="E6" s="64">
        <v>0.39861111111111108</v>
      </c>
      <c r="F6" s="55" t="s">
        <v>37</v>
      </c>
      <c r="G6" s="55">
        <v>6</v>
      </c>
      <c r="H6" s="66" t="s">
        <v>7</v>
      </c>
      <c r="I6" s="55">
        <v>0</v>
      </c>
      <c r="J6" s="76" t="s">
        <v>51</v>
      </c>
      <c r="K6" s="55" t="str">
        <f>F7</f>
        <v>徳丸</v>
      </c>
      <c r="L6" s="55" t="str">
        <f>J7</f>
        <v>高島平A</v>
      </c>
      <c r="M6" s="71" t="s">
        <v>55</v>
      </c>
    </row>
    <row r="7" spans="1:16" ht="24.95" customHeight="1">
      <c r="B7" s="45">
        <v>2</v>
      </c>
      <c r="C7" s="64">
        <v>0.40138888888888885</v>
      </c>
      <c r="D7" s="65" t="s">
        <v>12</v>
      </c>
      <c r="E7" s="64">
        <v>0.42499999999999999</v>
      </c>
      <c r="F7" s="55" t="s">
        <v>52</v>
      </c>
      <c r="G7" s="55">
        <v>4</v>
      </c>
      <c r="H7" s="66" t="s">
        <v>7</v>
      </c>
      <c r="I7" s="55">
        <v>2</v>
      </c>
      <c r="J7" s="55" t="s">
        <v>46</v>
      </c>
      <c r="K7" s="55" t="str">
        <f>F6</f>
        <v>ビートルA</v>
      </c>
      <c r="L7" s="55" t="str">
        <f>J6</f>
        <v>桜川</v>
      </c>
      <c r="M7" s="71" t="s">
        <v>55</v>
      </c>
    </row>
    <row r="8" spans="1:16" ht="24.95" customHeight="1">
      <c r="B8" s="45">
        <v>3</v>
      </c>
      <c r="C8" s="64">
        <v>0.42777777777777781</v>
      </c>
      <c r="D8" s="65" t="s">
        <v>12</v>
      </c>
      <c r="E8" s="64">
        <v>0.4513888888888889</v>
      </c>
      <c r="F8" s="55" t="s">
        <v>37</v>
      </c>
      <c r="G8" s="55">
        <v>5</v>
      </c>
      <c r="H8" s="66" t="s">
        <v>7</v>
      </c>
      <c r="I8" s="55">
        <v>2</v>
      </c>
      <c r="J8" s="55" t="s">
        <v>157</v>
      </c>
      <c r="K8" s="55" t="str">
        <f t="shared" ref="K8:K17" si="0">F7</f>
        <v>徳丸</v>
      </c>
      <c r="L8" s="55" t="str">
        <f t="shared" ref="L8:L17" si="1">J7</f>
        <v>高島平A</v>
      </c>
      <c r="M8" s="71" t="s">
        <v>55</v>
      </c>
      <c r="O8" s="54"/>
      <c r="P8" s="54"/>
    </row>
    <row r="9" spans="1:16" ht="24.95" customHeight="1">
      <c r="B9" s="45">
        <v>4</v>
      </c>
      <c r="C9" s="64">
        <v>0.45416666666666666</v>
      </c>
      <c r="D9" s="65" t="s">
        <v>12</v>
      </c>
      <c r="E9" s="64">
        <v>0.4777777777777778</v>
      </c>
      <c r="F9" s="55" t="s">
        <v>167</v>
      </c>
      <c r="G9" s="55">
        <v>8</v>
      </c>
      <c r="H9" s="66" t="s">
        <v>7</v>
      </c>
      <c r="I9" s="55">
        <v>1</v>
      </c>
      <c r="J9" s="55" t="s">
        <v>38</v>
      </c>
      <c r="K9" s="55" t="str">
        <f t="shared" si="0"/>
        <v>ビートルA</v>
      </c>
      <c r="L9" s="55" t="str">
        <f t="shared" si="1"/>
        <v>下赤塚</v>
      </c>
      <c r="M9" s="71" t="s">
        <v>55</v>
      </c>
      <c r="O9" s="54"/>
      <c r="P9" s="54"/>
    </row>
    <row r="10" spans="1:16" ht="24.95" customHeight="1">
      <c r="B10" s="45">
        <v>5</v>
      </c>
      <c r="C10" s="64">
        <v>0.48055555555555557</v>
      </c>
      <c r="D10" s="65" t="s">
        <v>12</v>
      </c>
      <c r="E10" s="64">
        <v>0.50416666666666665</v>
      </c>
      <c r="F10" s="55" t="s">
        <v>157</v>
      </c>
      <c r="G10" s="55">
        <v>3</v>
      </c>
      <c r="H10" s="66" t="s">
        <v>7</v>
      </c>
      <c r="I10" s="55">
        <v>1</v>
      </c>
      <c r="J10" s="76" t="s">
        <v>51</v>
      </c>
      <c r="K10" s="55" t="str">
        <f t="shared" si="0"/>
        <v>高島平A</v>
      </c>
      <c r="L10" s="55" t="str">
        <f t="shared" si="1"/>
        <v>BLUE</v>
      </c>
      <c r="M10" s="71" t="s">
        <v>55</v>
      </c>
      <c r="O10" s="54"/>
      <c r="P10" s="54"/>
    </row>
    <row r="11" spans="1:16" ht="24.95" customHeight="1">
      <c r="B11" s="45">
        <v>6</v>
      </c>
      <c r="C11" s="64">
        <v>0.50694444444444442</v>
      </c>
      <c r="D11" s="65" t="s">
        <v>12</v>
      </c>
      <c r="E11" s="64">
        <v>0.53055555555555556</v>
      </c>
      <c r="F11" s="55" t="s">
        <v>38</v>
      </c>
      <c r="G11" s="55">
        <v>9</v>
      </c>
      <c r="H11" s="66" t="s">
        <v>7</v>
      </c>
      <c r="I11" s="55">
        <v>0</v>
      </c>
      <c r="J11" s="55" t="s">
        <v>52</v>
      </c>
      <c r="K11" s="55" t="str">
        <f t="shared" si="0"/>
        <v>下赤塚</v>
      </c>
      <c r="L11" s="55" t="str">
        <f t="shared" si="1"/>
        <v>桜川</v>
      </c>
      <c r="M11" s="71" t="s">
        <v>55</v>
      </c>
      <c r="O11" s="54"/>
      <c r="P11" s="54"/>
    </row>
    <row r="12" spans="1:16" ht="24.95" customHeight="1">
      <c r="B12" s="45">
        <v>7</v>
      </c>
      <c r="C12" s="64">
        <v>0.53472222222222221</v>
      </c>
      <c r="D12" s="65" t="s">
        <v>12</v>
      </c>
      <c r="E12" s="64">
        <v>0.55555555555555558</v>
      </c>
      <c r="F12" s="55" t="s">
        <v>30</v>
      </c>
      <c r="G12" s="55">
        <v>1</v>
      </c>
      <c r="H12" s="66" t="s">
        <v>7</v>
      </c>
      <c r="I12" s="55">
        <v>3</v>
      </c>
      <c r="J12" s="55" t="s">
        <v>48</v>
      </c>
      <c r="K12" s="55" t="str">
        <f t="shared" si="0"/>
        <v>BLUE</v>
      </c>
      <c r="L12" s="55" t="str">
        <f t="shared" si="1"/>
        <v>徳丸</v>
      </c>
      <c r="M12" s="71" t="s">
        <v>56</v>
      </c>
      <c r="O12" s="54"/>
      <c r="P12" s="54"/>
    </row>
    <row r="13" spans="1:16" ht="24.95" customHeight="1">
      <c r="B13" s="45">
        <v>8</v>
      </c>
      <c r="C13" s="64">
        <v>0.55833333333333335</v>
      </c>
      <c r="D13" s="65" t="s">
        <v>12</v>
      </c>
      <c r="E13" s="64">
        <v>0.57916666666666672</v>
      </c>
      <c r="F13" s="55" t="s">
        <v>33</v>
      </c>
      <c r="G13" s="55">
        <v>1</v>
      </c>
      <c r="H13" s="66" t="s">
        <v>7</v>
      </c>
      <c r="I13" s="55">
        <v>1</v>
      </c>
      <c r="J13" s="55" t="s">
        <v>41</v>
      </c>
      <c r="K13" s="55" t="str">
        <f>J12</f>
        <v>高島平B</v>
      </c>
      <c r="L13" s="55" t="str">
        <f>F12</f>
        <v>中台</v>
      </c>
      <c r="M13" s="71" t="s">
        <v>56</v>
      </c>
      <c r="O13" s="54"/>
      <c r="P13" s="54"/>
    </row>
    <row r="14" spans="1:16" ht="24.95" customHeight="1">
      <c r="B14" s="45">
        <v>9</v>
      </c>
      <c r="C14" s="64">
        <v>0.58194444444444449</v>
      </c>
      <c r="D14" s="65" t="s">
        <v>12</v>
      </c>
      <c r="E14" s="64">
        <v>0.60277777777777775</v>
      </c>
      <c r="F14" s="55" t="s">
        <v>30</v>
      </c>
      <c r="G14" s="55">
        <v>0</v>
      </c>
      <c r="H14" s="66" t="s">
        <v>7</v>
      </c>
      <c r="I14" s="55">
        <v>8</v>
      </c>
      <c r="J14" s="55" t="s">
        <v>44</v>
      </c>
      <c r="K14" s="55" t="str">
        <f t="shared" si="0"/>
        <v>レパードB</v>
      </c>
      <c r="L14" s="55" t="str">
        <f t="shared" si="1"/>
        <v>ペガサス</v>
      </c>
      <c r="M14" s="71" t="s">
        <v>56</v>
      </c>
      <c r="O14" s="54"/>
      <c r="P14" s="54"/>
    </row>
    <row r="15" spans="1:16" s="57" customFormat="1" ht="24.95" customHeight="1">
      <c r="B15" s="58">
        <v>10</v>
      </c>
      <c r="C15" s="64">
        <v>0.60555555555555551</v>
      </c>
      <c r="D15" s="65" t="s">
        <v>12</v>
      </c>
      <c r="E15" s="64">
        <v>0.62638888888888888</v>
      </c>
      <c r="F15" s="55" t="s">
        <v>33</v>
      </c>
      <c r="G15" s="55">
        <v>0</v>
      </c>
      <c r="H15" s="66" t="s">
        <v>7</v>
      </c>
      <c r="I15" s="55">
        <v>4</v>
      </c>
      <c r="J15" s="55" t="s">
        <v>176</v>
      </c>
      <c r="K15" s="55" t="str">
        <f t="shared" si="0"/>
        <v>中台</v>
      </c>
      <c r="L15" s="55" t="str">
        <f t="shared" si="1"/>
        <v>プログレット</v>
      </c>
      <c r="M15" s="71" t="s">
        <v>56</v>
      </c>
      <c r="O15" s="54"/>
      <c r="P15" s="54"/>
    </row>
    <row r="16" spans="1:16" s="57" customFormat="1" ht="24.95" customHeight="1">
      <c r="B16" s="58">
        <v>11</v>
      </c>
      <c r="C16" s="64">
        <v>0.62916666666666665</v>
      </c>
      <c r="D16" s="65" t="s">
        <v>12</v>
      </c>
      <c r="E16" s="64">
        <v>0.65</v>
      </c>
      <c r="F16" s="55" t="s">
        <v>183</v>
      </c>
      <c r="G16" s="55">
        <v>2</v>
      </c>
      <c r="H16" s="66" t="s">
        <v>7</v>
      </c>
      <c r="I16" s="55">
        <v>0</v>
      </c>
      <c r="J16" s="55" t="s">
        <v>54</v>
      </c>
      <c r="K16" s="55" t="str">
        <f>J15</f>
        <v>女子</v>
      </c>
      <c r="L16" s="55" t="str">
        <f>F15</f>
        <v>レパードB</v>
      </c>
      <c r="M16" s="71" t="s">
        <v>56</v>
      </c>
      <c r="O16" s="54"/>
      <c r="P16" s="54"/>
    </row>
    <row r="17" spans="1:16" s="57" customFormat="1" ht="24.95" customHeight="1">
      <c r="B17" s="58">
        <v>12</v>
      </c>
      <c r="C17" s="64">
        <v>0.65277777777777779</v>
      </c>
      <c r="D17" s="65" t="s">
        <v>12</v>
      </c>
      <c r="E17" s="64">
        <v>0.67361111111111116</v>
      </c>
      <c r="F17" s="55" t="s">
        <v>33</v>
      </c>
      <c r="G17" s="66">
        <v>0</v>
      </c>
      <c r="H17" s="66" t="s">
        <v>7</v>
      </c>
      <c r="I17" s="66">
        <v>2</v>
      </c>
      <c r="J17" s="55" t="s">
        <v>158</v>
      </c>
      <c r="K17" s="55" t="str">
        <f t="shared" si="0"/>
        <v>中台</v>
      </c>
      <c r="L17" s="55" t="str">
        <f t="shared" si="1"/>
        <v>シルバー</v>
      </c>
      <c r="M17" s="71" t="s">
        <v>56</v>
      </c>
      <c r="O17" s="54"/>
      <c r="P17" s="54"/>
    </row>
    <row r="18" spans="1:16" ht="24.95" customHeight="1">
      <c r="B18" s="43"/>
      <c r="C18" s="50" t="s">
        <v>24</v>
      </c>
      <c r="D18" s="177" t="s">
        <v>57</v>
      </c>
      <c r="E18" s="177"/>
      <c r="F18" s="177"/>
      <c r="G18" s="177"/>
      <c r="H18" s="177"/>
      <c r="I18" s="169" t="s">
        <v>58</v>
      </c>
      <c r="J18" s="169"/>
      <c r="K18" s="169"/>
      <c r="L18" s="69"/>
      <c r="M18" s="69" t="s">
        <v>59</v>
      </c>
      <c r="O18" s="54"/>
      <c r="P18" s="54"/>
    </row>
    <row r="19" spans="1:16" ht="13.5" customHeight="1">
      <c r="B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O19" s="54"/>
      <c r="P19" s="54"/>
    </row>
    <row r="20" spans="1:16" ht="13.5" customHeight="1">
      <c r="A20" s="170" t="s">
        <v>23</v>
      </c>
      <c r="B20" s="170"/>
      <c r="C20" s="175" t="s">
        <v>15</v>
      </c>
      <c r="D20" s="26"/>
      <c r="E20" s="170"/>
      <c r="F20" s="170"/>
      <c r="G20" s="26"/>
      <c r="H20" s="26"/>
      <c r="I20" s="26"/>
      <c r="J20" s="26"/>
      <c r="K20" s="26"/>
      <c r="L20" s="26"/>
      <c r="M20" s="26"/>
      <c r="O20" s="54"/>
      <c r="P20" s="54"/>
    </row>
    <row r="21" spans="1:16" ht="13.15" customHeight="1">
      <c r="B21" s="26"/>
      <c r="C21" s="176"/>
      <c r="D21" s="26"/>
      <c r="E21" s="171"/>
      <c r="F21" s="171"/>
      <c r="G21" s="26"/>
      <c r="H21" s="26"/>
      <c r="I21" s="26"/>
      <c r="J21" s="26"/>
      <c r="K21" s="26"/>
      <c r="L21" s="26"/>
      <c r="M21" s="26"/>
      <c r="O21" s="54"/>
      <c r="P21" s="54"/>
    </row>
    <row r="22" spans="1:16">
      <c r="B22" s="172"/>
      <c r="C22" s="172" t="s">
        <v>6</v>
      </c>
      <c r="D22" s="172"/>
      <c r="E22" s="172"/>
      <c r="F22" s="172" t="s">
        <v>8</v>
      </c>
      <c r="G22" s="172"/>
      <c r="H22" s="172"/>
      <c r="I22" s="172"/>
      <c r="J22" s="172"/>
      <c r="K22" s="172" t="s">
        <v>9</v>
      </c>
      <c r="L22" s="172"/>
      <c r="M22" s="172" t="s">
        <v>13</v>
      </c>
      <c r="O22" s="54"/>
      <c r="P22" s="54"/>
    </row>
    <row r="23" spans="1:16">
      <c r="B23" s="172"/>
      <c r="C23" s="172"/>
      <c r="D23" s="172"/>
      <c r="E23" s="172"/>
      <c r="F23" s="172"/>
      <c r="G23" s="172"/>
      <c r="H23" s="172"/>
      <c r="I23" s="172"/>
      <c r="J23" s="172"/>
      <c r="K23" s="45" t="s">
        <v>10</v>
      </c>
      <c r="L23" s="45" t="s">
        <v>11</v>
      </c>
      <c r="M23" s="172"/>
      <c r="O23" s="54"/>
      <c r="P23" s="54"/>
    </row>
    <row r="24" spans="1:16" ht="24.95" customHeight="1">
      <c r="B24" s="45">
        <v>1</v>
      </c>
      <c r="C24" s="64">
        <v>0.375</v>
      </c>
      <c r="D24" s="65" t="s">
        <v>12</v>
      </c>
      <c r="E24" s="64">
        <v>0.39861111111111108</v>
      </c>
      <c r="F24" s="55" t="s">
        <v>49</v>
      </c>
      <c r="G24" s="66">
        <v>6</v>
      </c>
      <c r="H24" s="66" t="s">
        <v>7</v>
      </c>
      <c r="I24" s="66">
        <v>2</v>
      </c>
      <c r="J24" s="55" t="s">
        <v>35</v>
      </c>
      <c r="K24" s="66" t="str">
        <f>F25</f>
        <v>九曜</v>
      </c>
      <c r="L24" s="66" t="str">
        <f>J25</f>
        <v>ときわ台</v>
      </c>
      <c r="M24" s="71" t="s">
        <v>55</v>
      </c>
      <c r="O24" s="54"/>
      <c r="P24" s="54"/>
    </row>
    <row r="25" spans="1:16" ht="24.95" customHeight="1">
      <c r="B25" s="45">
        <v>2</v>
      </c>
      <c r="C25" s="64">
        <v>0.40138888888888885</v>
      </c>
      <c r="D25" s="65" t="s">
        <v>12</v>
      </c>
      <c r="E25" s="64">
        <v>0.42499999999999999</v>
      </c>
      <c r="F25" s="55" t="s">
        <v>39</v>
      </c>
      <c r="G25" s="66">
        <v>1</v>
      </c>
      <c r="H25" s="66" t="s">
        <v>7</v>
      </c>
      <c r="I25" s="66">
        <v>2</v>
      </c>
      <c r="J25" s="55" t="s">
        <v>182</v>
      </c>
      <c r="K25" s="66" t="str">
        <f>J24</f>
        <v>アミーゴ</v>
      </c>
      <c r="L25" s="66" t="str">
        <f>F24</f>
        <v>レパードA</v>
      </c>
      <c r="M25" s="71" t="s">
        <v>55</v>
      </c>
      <c r="O25" s="54"/>
      <c r="P25" s="54"/>
    </row>
    <row r="26" spans="1:16" ht="24.95" customHeight="1">
      <c r="B26" s="45">
        <v>3</v>
      </c>
      <c r="C26" s="64">
        <v>0.42777777777777781</v>
      </c>
      <c r="D26" s="65" t="s">
        <v>12</v>
      </c>
      <c r="E26" s="64">
        <v>0.4513888888888889</v>
      </c>
      <c r="F26" s="55" t="str">
        <f>F24</f>
        <v>レパードA</v>
      </c>
      <c r="G26" s="66">
        <v>8</v>
      </c>
      <c r="H26" s="66" t="s">
        <v>7</v>
      </c>
      <c r="I26" s="66">
        <v>1</v>
      </c>
      <c r="J26" s="55" t="s">
        <v>42</v>
      </c>
      <c r="K26" s="66" t="str">
        <f t="shared" ref="K26:K35" si="2">F25</f>
        <v>九曜</v>
      </c>
      <c r="L26" s="66" t="str">
        <f t="shared" ref="L26:L35" si="3">J25</f>
        <v>ときわ台</v>
      </c>
      <c r="M26" s="71" t="s">
        <v>55</v>
      </c>
      <c r="O26" s="54"/>
      <c r="P26" s="54"/>
    </row>
    <row r="27" spans="1:16" ht="24.95" customHeight="1">
      <c r="B27" s="45">
        <v>4</v>
      </c>
      <c r="C27" s="64">
        <v>0.45416666666666666</v>
      </c>
      <c r="D27" s="65" t="s">
        <v>12</v>
      </c>
      <c r="E27" s="64">
        <v>0.4777777777777778</v>
      </c>
      <c r="F27" s="55" t="str">
        <f>F25</f>
        <v>九曜</v>
      </c>
      <c r="G27" s="66">
        <v>6</v>
      </c>
      <c r="H27" s="66" t="s">
        <v>7</v>
      </c>
      <c r="I27" s="66">
        <v>0</v>
      </c>
      <c r="J27" s="55" t="s">
        <v>32</v>
      </c>
      <c r="K27" s="66" t="str">
        <f t="shared" si="2"/>
        <v>レパードA</v>
      </c>
      <c r="L27" s="66" t="str">
        <f t="shared" si="3"/>
        <v>向原</v>
      </c>
      <c r="M27" s="71" t="s">
        <v>55</v>
      </c>
      <c r="O27" s="54"/>
      <c r="P27" s="54"/>
    </row>
    <row r="28" spans="1:16" ht="24.95" customHeight="1">
      <c r="B28" s="45">
        <v>5</v>
      </c>
      <c r="C28" s="64">
        <v>0.48055555555555557</v>
      </c>
      <c r="D28" s="65" t="s">
        <v>12</v>
      </c>
      <c r="E28" s="64">
        <v>0.50416666666666665</v>
      </c>
      <c r="F28" s="55" t="s">
        <v>42</v>
      </c>
      <c r="G28" s="66">
        <v>2</v>
      </c>
      <c r="H28" s="66" t="s">
        <v>7</v>
      </c>
      <c r="I28" s="66">
        <v>5</v>
      </c>
      <c r="J28" s="55" t="s">
        <v>35</v>
      </c>
      <c r="K28" s="66" t="str">
        <f t="shared" si="2"/>
        <v>九曜</v>
      </c>
      <c r="L28" s="66" t="str">
        <f t="shared" si="3"/>
        <v>成増</v>
      </c>
      <c r="M28" s="71" t="s">
        <v>55</v>
      </c>
      <c r="O28" s="54"/>
      <c r="P28" s="54"/>
    </row>
    <row r="29" spans="1:16" ht="24.95" customHeight="1">
      <c r="B29" s="45">
        <v>6</v>
      </c>
      <c r="C29" s="64">
        <v>0.50694444444444442</v>
      </c>
      <c r="D29" s="65" t="s">
        <v>12</v>
      </c>
      <c r="E29" s="64">
        <v>0.53055555555555556</v>
      </c>
      <c r="F29" s="55" t="s">
        <v>32</v>
      </c>
      <c r="G29" s="66">
        <v>2</v>
      </c>
      <c r="H29" s="66" t="s">
        <v>7</v>
      </c>
      <c r="I29" s="66">
        <v>1</v>
      </c>
      <c r="J29" s="55" t="s">
        <v>182</v>
      </c>
      <c r="K29" s="66" t="str">
        <f t="shared" si="2"/>
        <v>向原</v>
      </c>
      <c r="L29" s="66" t="str">
        <f t="shared" si="3"/>
        <v>アミーゴ</v>
      </c>
      <c r="M29" s="71" t="s">
        <v>55</v>
      </c>
      <c r="O29" s="54"/>
      <c r="P29" s="54"/>
    </row>
    <row r="30" spans="1:16" ht="24.95" customHeight="1">
      <c r="B30" s="45">
        <v>7</v>
      </c>
      <c r="C30" s="64">
        <v>0.53472222222222221</v>
      </c>
      <c r="D30" s="65" t="s">
        <v>12</v>
      </c>
      <c r="E30" s="64">
        <v>0.55555555555555558</v>
      </c>
      <c r="F30" s="55" t="s">
        <v>44</v>
      </c>
      <c r="G30" s="66">
        <v>5</v>
      </c>
      <c r="H30" s="66" t="s">
        <v>7</v>
      </c>
      <c r="I30" s="66">
        <v>1</v>
      </c>
      <c r="J30" s="55" t="s">
        <v>54</v>
      </c>
      <c r="K30" s="66" t="str">
        <f t="shared" si="2"/>
        <v>成増</v>
      </c>
      <c r="L30" s="66" t="str">
        <f t="shared" si="3"/>
        <v>ときわ台</v>
      </c>
      <c r="M30" s="71" t="s">
        <v>56</v>
      </c>
      <c r="O30" s="54"/>
      <c r="P30" s="54"/>
    </row>
    <row r="31" spans="1:16" ht="24.95" customHeight="1">
      <c r="B31" s="45">
        <v>8</v>
      </c>
      <c r="C31" s="64">
        <v>0.55833333333333335</v>
      </c>
      <c r="D31" s="65" t="s">
        <v>12</v>
      </c>
      <c r="E31" s="64">
        <v>0.57916666666666672</v>
      </c>
      <c r="F31" s="55" t="s">
        <v>176</v>
      </c>
      <c r="G31" s="66">
        <v>0</v>
      </c>
      <c r="H31" s="66" t="s">
        <v>7</v>
      </c>
      <c r="I31" s="66">
        <v>3</v>
      </c>
      <c r="J31" s="55" t="s">
        <v>158</v>
      </c>
      <c r="K31" s="66" t="str">
        <f t="shared" si="2"/>
        <v>プログレット</v>
      </c>
      <c r="L31" s="66" t="str">
        <f t="shared" si="3"/>
        <v>シルバー</v>
      </c>
      <c r="M31" s="71" t="s">
        <v>56</v>
      </c>
      <c r="O31" s="54"/>
      <c r="P31" s="54"/>
    </row>
    <row r="32" spans="1:16" ht="24.95" customHeight="1">
      <c r="B32" s="45">
        <v>9</v>
      </c>
      <c r="C32" s="64">
        <v>0.58194444444444449</v>
      </c>
      <c r="D32" s="65" t="s">
        <v>12</v>
      </c>
      <c r="E32" s="64">
        <v>0.60277777777777775</v>
      </c>
      <c r="F32" s="55" t="s">
        <v>48</v>
      </c>
      <c r="G32" s="66">
        <v>1</v>
      </c>
      <c r="H32" s="66" t="s">
        <v>7</v>
      </c>
      <c r="I32" s="66">
        <v>1</v>
      </c>
      <c r="J32" s="55" t="s">
        <v>54</v>
      </c>
      <c r="K32" s="66" t="str">
        <f t="shared" si="2"/>
        <v>女子</v>
      </c>
      <c r="L32" s="66" t="str">
        <f t="shared" si="3"/>
        <v>北前野</v>
      </c>
      <c r="M32" s="71" t="s">
        <v>56</v>
      </c>
      <c r="O32" s="54"/>
      <c r="P32" s="54"/>
    </row>
    <row r="33" spans="1:16" ht="24.95" customHeight="1">
      <c r="B33" s="45">
        <v>10</v>
      </c>
      <c r="C33" s="64">
        <v>0.60555555555555551</v>
      </c>
      <c r="D33" s="65" t="s">
        <v>12</v>
      </c>
      <c r="E33" s="64">
        <v>0.62638888888888888</v>
      </c>
      <c r="F33" s="55" t="s">
        <v>41</v>
      </c>
      <c r="G33" s="66">
        <v>0</v>
      </c>
      <c r="H33" s="66" t="s">
        <v>7</v>
      </c>
      <c r="I33" s="66">
        <v>1</v>
      </c>
      <c r="J33" s="55" t="s">
        <v>177</v>
      </c>
      <c r="K33" s="66" t="str">
        <f t="shared" si="2"/>
        <v>高島平B</v>
      </c>
      <c r="L33" s="66" t="str">
        <f t="shared" si="3"/>
        <v>シルバー</v>
      </c>
      <c r="M33" s="71" t="s">
        <v>56</v>
      </c>
      <c r="O33" s="54"/>
      <c r="P33" s="54"/>
    </row>
    <row r="34" spans="1:16" ht="24.95" customHeight="1">
      <c r="B34" s="45">
        <v>11</v>
      </c>
      <c r="C34" s="64">
        <v>0.62916666666666665</v>
      </c>
      <c r="D34" s="65" t="s">
        <v>12</v>
      </c>
      <c r="E34" s="64">
        <v>0.65</v>
      </c>
      <c r="F34" s="55" t="s">
        <v>44</v>
      </c>
      <c r="G34" s="66">
        <v>3</v>
      </c>
      <c r="H34" s="66" t="s">
        <v>7</v>
      </c>
      <c r="I34" s="66">
        <v>1</v>
      </c>
      <c r="J34" s="55" t="s">
        <v>48</v>
      </c>
      <c r="K34" s="66" t="str">
        <f t="shared" si="2"/>
        <v>ペガサス</v>
      </c>
      <c r="L34" s="66" t="str">
        <f t="shared" si="3"/>
        <v>北前野A</v>
      </c>
      <c r="M34" s="71" t="s">
        <v>56</v>
      </c>
      <c r="O34" s="54"/>
      <c r="P34" s="54"/>
    </row>
    <row r="35" spans="1:16" ht="24.95" customHeight="1">
      <c r="B35" s="48">
        <v>12</v>
      </c>
      <c r="C35" s="64">
        <v>0.65277777777777779</v>
      </c>
      <c r="D35" s="65" t="s">
        <v>12</v>
      </c>
      <c r="E35" s="64">
        <v>0.67361111111111116</v>
      </c>
      <c r="F35" s="55" t="s">
        <v>41</v>
      </c>
      <c r="G35" s="66">
        <v>3</v>
      </c>
      <c r="H35" s="66" t="s">
        <v>7</v>
      </c>
      <c r="I35" s="66">
        <v>3</v>
      </c>
      <c r="J35" s="55" t="s">
        <v>176</v>
      </c>
      <c r="K35" s="66" t="str">
        <f t="shared" si="2"/>
        <v>プログレット</v>
      </c>
      <c r="L35" s="66" t="str">
        <f t="shared" si="3"/>
        <v>高島平B</v>
      </c>
      <c r="M35" s="71" t="s">
        <v>56</v>
      </c>
    </row>
    <row r="36" spans="1:16" s="67" customFormat="1" ht="24.95" customHeight="1">
      <c r="B36" s="68"/>
      <c r="C36" s="50" t="s">
        <v>24</v>
      </c>
      <c r="D36" s="177" t="s">
        <v>57</v>
      </c>
      <c r="E36" s="177"/>
      <c r="F36" s="177"/>
      <c r="G36" s="177"/>
      <c r="H36" s="177"/>
      <c r="I36" s="169" t="s">
        <v>58</v>
      </c>
      <c r="J36" s="169"/>
      <c r="K36" s="169"/>
      <c r="L36" s="69"/>
      <c r="M36" s="69" t="s">
        <v>59</v>
      </c>
      <c r="O36" s="54"/>
      <c r="P36" s="54"/>
    </row>
    <row r="37" spans="1:16" ht="9.75" customHeight="1">
      <c r="A37" s="46"/>
      <c r="B37" s="46"/>
      <c r="C37" s="50"/>
      <c r="D37" s="169"/>
      <c r="E37" s="169"/>
      <c r="F37" s="169"/>
      <c r="G37" s="169"/>
      <c r="H37" s="169"/>
      <c r="I37" s="169"/>
      <c r="J37" s="169"/>
      <c r="K37" s="169"/>
      <c r="L37" s="46"/>
      <c r="M37" s="46"/>
    </row>
    <row r="38" spans="1:1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6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6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</sheetData>
  <mergeCells count="23">
    <mergeCell ref="M4:M5"/>
    <mergeCell ref="K4:L4"/>
    <mergeCell ref="C4:E5"/>
    <mergeCell ref="F4:J5"/>
    <mergeCell ref="B22:B23"/>
    <mergeCell ref="C22:E23"/>
    <mergeCell ref="F22:J23"/>
    <mergeCell ref="D18:H18"/>
    <mergeCell ref="K22:L22"/>
    <mergeCell ref="M22:M23"/>
    <mergeCell ref="C1:F1"/>
    <mergeCell ref="D37:H37"/>
    <mergeCell ref="I18:K18"/>
    <mergeCell ref="I37:K37"/>
    <mergeCell ref="A2:B2"/>
    <mergeCell ref="A20:B20"/>
    <mergeCell ref="E2:F3"/>
    <mergeCell ref="E20:F21"/>
    <mergeCell ref="B4:B5"/>
    <mergeCell ref="C2:C3"/>
    <mergeCell ref="C20:C21"/>
    <mergeCell ref="D36:H36"/>
    <mergeCell ref="I36:K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51"/>
  <sheetViews>
    <sheetView zoomScaleNormal="100" zoomScaleSheetLayoutView="75" workbookViewId="0">
      <selection activeCell="AG19" sqref="AG19"/>
    </sheetView>
  </sheetViews>
  <sheetFormatPr defaultColWidth="5.625" defaultRowHeight="21" customHeight="1"/>
  <cols>
    <col min="1" max="1" width="2.25" style="26" customWidth="1"/>
    <col min="2" max="6" width="3.75" style="26" customWidth="1"/>
    <col min="7" max="23" width="3.75" style="1" customWidth="1"/>
    <col min="24" max="25" width="4" style="1" customWidth="1"/>
    <col min="26" max="48" width="3.75" style="1" customWidth="1"/>
    <col min="49" max="49" width="2.125" style="1" customWidth="1"/>
    <col min="50" max="16384" width="5.625" style="1"/>
  </cols>
  <sheetData>
    <row r="1" spans="1:49" ht="21" customHeight="1">
      <c r="A1" s="25"/>
      <c r="B1" s="25"/>
      <c r="C1" s="25"/>
      <c r="D1" s="25"/>
      <c r="E1" s="25"/>
      <c r="G1" s="5"/>
      <c r="H1" s="2" t="s">
        <v>102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5"/>
      <c r="AA1" s="25"/>
      <c r="AB1" s="25"/>
      <c r="AC1" s="25"/>
      <c r="AD1" s="25"/>
      <c r="AE1" s="26"/>
      <c r="AF1" s="5"/>
      <c r="AG1" s="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5" customHeight="1">
      <c r="A2" s="25"/>
      <c r="B2" s="25"/>
      <c r="C2" s="25"/>
      <c r="D2" s="25"/>
      <c r="E2" s="25"/>
      <c r="F2" s="2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5"/>
      <c r="AA2" s="25"/>
      <c r="AB2" s="25"/>
      <c r="AC2" s="25"/>
      <c r="AD2" s="25"/>
      <c r="AE2" s="25"/>
      <c r="AF2" s="5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ht="21" customHeight="1">
      <c r="A3" s="25"/>
      <c r="B3" s="25"/>
      <c r="C3" s="25"/>
      <c r="D3" s="25"/>
      <c r="E3" s="8" t="s">
        <v>101</v>
      </c>
      <c r="F3" s="25"/>
      <c r="G3" s="5"/>
      <c r="H3" s="8"/>
      <c r="I3" s="3"/>
      <c r="J3" s="3"/>
      <c r="K3" s="3"/>
      <c r="L3" s="3"/>
      <c r="M3" s="25"/>
      <c r="N3" s="25"/>
      <c r="O3" s="25"/>
      <c r="P3" s="25"/>
      <c r="Q3" s="51" t="s">
        <v>0</v>
      </c>
      <c r="R3" s="25"/>
      <c r="S3" s="25"/>
      <c r="T3" s="5"/>
      <c r="U3" s="5"/>
      <c r="V3" s="5"/>
      <c r="W3" s="5"/>
      <c r="X3" s="5"/>
      <c r="Y3" s="5"/>
      <c r="Z3" s="25"/>
      <c r="AA3" s="25"/>
      <c r="AB3" s="25"/>
      <c r="AC3" s="25"/>
      <c r="AD3" s="175" t="s">
        <v>103</v>
      </c>
      <c r="AE3" s="175"/>
      <c r="AF3" s="175"/>
      <c r="AG3" s="175"/>
      <c r="AH3" s="175"/>
      <c r="AI3" s="175"/>
      <c r="AJ3" s="3"/>
      <c r="AK3" s="3"/>
      <c r="AL3" s="25"/>
      <c r="AM3" s="25"/>
      <c r="AN3" s="25"/>
      <c r="AO3" s="25"/>
      <c r="AP3" s="51"/>
      <c r="AQ3" s="25"/>
      <c r="AR3" s="25"/>
      <c r="AS3" s="5"/>
      <c r="AT3" s="5"/>
      <c r="AU3" s="5"/>
      <c r="AV3" s="5"/>
      <c r="AW3" s="5"/>
    </row>
    <row r="4" spans="1:49" ht="24.95" customHeight="1">
      <c r="A4" s="59"/>
      <c r="B4" s="145" t="s">
        <v>100</v>
      </c>
      <c r="C4" s="145"/>
      <c r="D4" s="145"/>
      <c r="E4" s="145"/>
      <c r="F4" s="145"/>
      <c r="G4" s="187"/>
      <c r="H4" s="187"/>
      <c r="I4" s="187"/>
      <c r="J4" s="187"/>
      <c r="K4" s="52"/>
      <c r="L4" s="53"/>
      <c r="M4" s="53"/>
      <c r="N4" s="53"/>
      <c r="O4" s="53"/>
      <c r="P4" s="53"/>
      <c r="Q4" s="53"/>
      <c r="R4" s="53"/>
      <c r="S4" s="53"/>
      <c r="T4" s="5"/>
      <c r="U4" s="60"/>
      <c r="V4" s="5"/>
      <c r="AD4" s="175" t="s">
        <v>104</v>
      </c>
      <c r="AE4" s="175"/>
      <c r="AF4" s="175"/>
      <c r="AG4" s="175"/>
    </row>
    <row r="5" spans="1:49" ht="12" customHeight="1" thickBot="1">
      <c r="A5" s="59"/>
      <c r="B5" s="9"/>
      <c r="C5" s="183" t="s">
        <v>105</v>
      </c>
      <c r="D5" s="183"/>
      <c r="E5" s="183"/>
      <c r="F5" s="183"/>
      <c r="G5" s="183"/>
      <c r="H5" s="59"/>
      <c r="I5" s="59"/>
      <c r="J5" s="18"/>
      <c r="K5" s="59"/>
      <c r="L5" s="59"/>
      <c r="M5" s="59"/>
      <c r="N5" s="18"/>
      <c r="O5" s="59"/>
      <c r="P5" s="59"/>
      <c r="Q5" s="59"/>
      <c r="R5" s="18"/>
      <c r="S5" s="59"/>
      <c r="T5" s="59"/>
      <c r="U5" s="59"/>
      <c r="V5" s="61"/>
      <c r="W5" s="61"/>
      <c r="X5" s="7"/>
      <c r="Y5" s="7"/>
      <c r="Z5" s="7"/>
      <c r="AA5" s="7"/>
      <c r="AB5" s="7"/>
      <c r="AD5" s="75"/>
      <c r="AE5" s="75"/>
      <c r="AF5" s="75"/>
      <c r="AG5" s="75"/>
    </row>
    <row r="6" spans="1:49" ht="19.899999999999999" customHeight="1" thickBot="1">
      <c r="A6" s="59"/>
      <c r="B6" s="105" t="s">
        <v>98</v>
      </c>
      <c r="C6" s="106"/>
      <c r="D6" s="106"/>
      <c r="E6" s="106"/>
      <c r="F6" s="107"/>
      <c r="G6" s="114" t="str">
        <f>C7</f>
        <v>北前野B</v>
      </c>
      <c r="H6" s="115"/>
      <c r="I6" s="115"/>
      <c r="J6" s="116"/>
      <c r="K6" s="114" t="str">
        <f>C9</f>
        <v>リオ板橋</v>
      </c>
      <c r="L6" s="115"/>
      <c r="M6" s="115"/>
      <c r="N6" s="116"/>
      <c r="O6" s="114" t="str">
        <f>C11</f>
        <v>北野</v>
      </c>
      <c r="P6" s="115"/>
      <c r="Q6" s="115"/>
      <c r="R6" s="116"/>
      <c r="S6" s="114" t="str">
        <f>C13</f>
        <v>赤塚新町</v>
      </c>
      <c r="T6" s="115"/>
      <c r="U6" s="115"/>
      <c r="V6" s="116"/>
      <c r="W6" s="15" t="s">
        <v>1</v>
      </c>
      <c r="X6" s="15" t="s">
        <v>2</v>
      </c>
      <c r="Y6" s="15" t="s">
        <v>3</v>
      </c>
      <c r="Z6" s="15" t="s">
        <v>4</v>
      </c>
      <c r="AA6" s="16" t="s">
        <v>5</v>
      </c>
      <c r="AB6" s="61"/>
    </row>
    <row r="7" spans="1:49" ht="19.899999999999999" customHeight="1" thickTop="1" thickBot="1">
      <c r="A7" s="59"/>
      <c r="B7" s="108" t="s">
        <v>92</v>
      </c>
      <c r="C7" s="149" t="s">
        <v>36</v>
      </c>
      <c r="D7" s="128"/>
      <c r="E7" s="128"/>
      <c r="F7" s="129"/>
      <c r="G7" s="153"/>
      <c r="H7" s="154"/>
      <c r="I7" s="154"/>
      <c r="J7" s="155"/>
      <c r="K7" s="159" t="str">
        <f>G9</f>
        <v>A-1</v>
      </c>
      <c r="L7" s="160"/>
      <c r="M7" s="160"/>
      <c r="N7" s="161"/>
      <c r="O7" s="159" t="str">
        <f>G11</f>
        <v>A-3</v>
      </c>
      <c r="P7" s="160"/>
      <c r="Q7" s="160"/>
      <c r="R7" s="161"/>
      <c r="S7" s="159" t="str">
        <f>G13</f>
        <v>A-5</v>
      </c>
      <c r="T7" s="160"/>
      <c r="U7" s="160"/>
      <c r="V7" s="161"/>
      <c r="W7" s="28"/>
      <c r="X7" s="28"/>
      <c r="Y7" s="28"/>
      <c r="Z7" s="24"/>
      <c r="AA7" s="182"/>
      <c r="AB7" s="59"/>
      <c r="AC7" s="189" t="s">
        <v>107</v>
      </c>
      <c r="AD7" s="189"/>
      <c r="AE7" s="189"/>
      <c r="AJ7" s="184" t="s">
        <v>205</v>
      </c>
      <c r="AK7" s="185"/>
      <c r="AL7" s="185"/>
      <c r="AM7" s="185"/>
      <c r="AN7" s="186"/>
      <c r="AR7" s="189" t="s">
        <v>106</v>
      </c>
      <c r="AS7" s="189"/>
      <c r="AT7" s="189"/>
    </row>
    <row r="8" spans="1:49" ht="19.899999999999999" customHeight="1" thickBot="1">
      <c r="A8" s="59"/>
      <c r="B8" s="109"/>
      <c r="C8" s="150"/>
      <c r="D8" s="151"/>
      <c r="E8" s="151"/>
      <c r="F8" s="152"/>
      <c r="G8" s="156"/>
      <c r="H8" s="157"/>
      <c r="I8" s="157"/>
      <c r="J8" s="158"/>
      <c r="K8" s="73"/>
      <c r="L8" s="72">
        <f>J10</f>
        <v>0</v>
      </c>
      <c r="M8" s="72" t="s">
        <v>93</v>
      </c>
      <c r="N8" s="72">
        <f>H10</f>
        <v>0</v>
      </c>
      <c r="O8" s="73"/>
      <c r="P8" s="72">
        <f>J12</f>
        <v>0</v>
      </c>
      <c r="Q8" s="72" t="s">
        <v>93</v>
      </c>
      <c r="R8" s="72">
        <f>H12</f>
        <v>0</v>
      </c>
      <c r="S8" s="73"/>
      <c r="T8" s="72">
        <f>J14</f>
        <v>0</v>
      </c>
      <c r="U8" s="72" t="s">
        <v>93</v>
      </c>
      <c r="V8" s="72">
        <f>H14</f>
        <v>0</v>
      </c>
      <c r="W8" s="29">
        <f>IF(K8="△",1,IF(K8="○",3,IF(K8="●",0)))+IF(O8="△",1,IF(O8="○",3,IF(O8="●",0)))+IF(S8="△",1,IF(S8="○",3,IF(S8="●",0)))</f>
        <v>0</v>
      </c>
      <c r="X8" s="31">
        <f>T8+P8+L8</f>
        <v>0</v>
      </c>
      <c r="Y8" s="31">
        <f>V8+R8+N8</f>
        <v>0</v>
      </c>
      <c r="Z8" s="32">
        <f>X8-Y8</f>
        <v>0</v>
      </c>
      <c r="AA8" s="99"/>
      <c r="AB8" s="59"/>
      <c r="AK8" s="179" t="s">
        <v>110</v>
      </c>
      <c r="AL8" s="179"/>
      <c r="AM8" s="179"/>
    </row>
    <row r="9" spans="1:49" ht="19.899999999999999" customHeight="1" thickBot="1">
      <c r="A9" s="59"/>
      <c r="B9" s="120" t="s">
        <v>94</v>
      </c>
      <c r="C9" s="149" t="s">
        <v>47</v>
      </c>
      <c r="D9" s="128"/>
      <c r="E9" s="128"/>
      <c r="F9" s="129"/>
      <c r="G9" s="136" t="s">
        <v>143</v>
      </c>
      <c r="H9" s="137"/>
      <c r="I9" s="137"/>
      <c r="J9" s="138"/>
      <c r="K9" s="139"/>
      <c r="L9" s="140"/>
      <c r="M9" s="140"/>
      <c r="N9" s="141"/>
      <c r="O9" s="163" t="str">
        <f>K11</f>
        <v>B-5</v>
      </c>
      <c r="P9" s="134"/>
      <c r="Q9" s="134"/>
      <c r="R9" s="135"/>
      <c r="S9" s="163" t="str">
        <f>K13</f>
        <v>B-3</v>
      </c>
      <c r="T9" s="134"/>
      <c r="U9" s="134"/>
      <c r="V9" s="135"/>
      <c r="W9" s="33"/>
      <c r="X9" s="34"/>
      <c r="Y9" s="34"/>
      <c r="Z9" s="35"/>
      <c r="AA9" s="98"/>
      <c r="AB9" s="59"/>
      <c r="AC9" s="181" t="s">
        <v>117</v>
      </c>
      <c r="AD9" s="181"/>
      <c r="AE9" s="181"/>
      <c r="AJ9" s="184" t="s">
        <v>206</v>
      </c>
      <c r="AK9" s="185"/>
      <c r="AL9" s="185"/>
      <c r="AM9" s="185"/>
      <c r="AN9" s="186"/>
      <c r="AS9" s="181" t="s">
        <v>113</v>
      </c>
      <c r="AT9" s="181"/>
      <c r="AU9" s="181"/>
      <c r="AV9" s="181"/>
    </row>
    <row r="10" spans="1:49" ht="19.899999999999999" customHeight="1" thickBot="1">
      <c r="A10" s="5"/>
      <c r="B10" s="109"/>
      <c r="C10" s="150"/>
      <c r="D10" s="151"/>
      <c r="E10" s="151"/>
      <c r="F10" s="152"/>
      <c r="G10" s="73"/>
      <c r="H10" s="72"/>
      <c r="I10" s="72"/>
      <c r="J10" s="72"/>
      <c r="K10" s="156"/>
      <c r="L10" s="157"/>
      <c r="M10" s="157"/>
      <c r="N10" s="158"/>
      <c r="O10" s="73"/>
      <c r="P10" s="72">
        <f>N12</f>
        <v>0</v>
      </c>
      <c r="Q10" s="72" t="s">
        <v>93</v>
      </c>
      <c r="R10" s="72">
        <f>L12</f>
        <v>0</v>
      </c>
      <c r="S10" s="73"/>
      <c r="T10" s="72">
        <f>N14</f>
        <v>0</v>
      </c>
      <c r="U10" s="72" t="s">
        <v>93</v>
      </c>
      <c r="V10" s="72">
        <f>L14</f>
        <v>0</v>
      </c>
      <c r="W10" s="29">
        <f>IF(G10="△",1,IF(G10="○",3,IF(G10="●",0)))+IF(O10="△",1,IF(O10="○",3,IF(O10="●",0)))+IF(S10="△",1,IF(S10="○",3,IF(S10="●",0)))</f>
        <v>0</v>
      </c>
      <c r="X10" s="30">
        <f>T10+P10+H10</f>
        <v>0</v>
      </c>
      <c r="Y10" s="31">
        <f>V10+R10+J10</f>
        <v>0</v>
      </c>
      <c r="Z10" s="32">
        <f>X10-Y10</f>
        <v>0</v>
      </c>
      <c r="AA10" s="99"/>
      <c r="AB10" s="78"/>
      <c r="AC10" s="178"/>
      <c r="AD10" s="179"/>
      <c r="AE10" s="179"/>
      <c r="AF10" s="180"/>
      <c r="AR10" s="178"/>
      <c r="AS10" s="179"/>
      <c r="AT10" s="179"/>
      <c r="AU10" s="179"/>
      <c r="AV10" s="180"/>
    </row>
    <row r="11" spans="1:49" ht="19.899999999999999" customHeight="1" thickBot="1">
      <c r="A11" s="18"/>
      <c r="B11" s="120" t="s">
        <v>95</v>
      </c>
      <c r="C11" s="128" t="s">
        <v>29</v>
      </c>
      <c r="D11" s="128"/>
      <c r="E11" s="128"/>
      <c r="F11" s="128"/>
      <c r="G11" s="163" t="s">
        <v>144</v>
      </c>
      <c r="H11" s="134"/>
      <c r="I11" s="134"/>
      <c r="J11" s="135"/>
      <c r="K11" s="136" t="s">
        <v>149</v>
      </c>
      <c r="L11" s="137"/>
      <c r="M11" s="137"/>
      <c r="N11" s="138"/>
      <c r="O11" s="139"/>
      <c r="P11" s="140"/>
      <c r="Q11" s="140"/>
      <c r="R11" s="141"/>
      <c r="S11" s="163" t="str">
        <f>O13</f>
        <v>B-1</v>
      </c>
      <c r="T11" s="134"/>
      <c r="U11" s="134"/>
      <c r="V11" s="135"/>
      <c r="W11" s="33"/>
      <c r="X11" s="34"/>
      <c r="Y11" s="34"/>
      <c r="Z11" s="35"/>
      <c r="AA11" s="98"/>
      <c r="AB11" s="59"/>
      <c r="AJ11" s="184" t="s">
        <v>200</v>
      </c>
      <c r="AK11" s="185"/>
      <c r="AL11" s="185"/>
      <c r="AM11" s="185"/>
      <c r="AN11" s="186"/>
    </row>
    <row r="12" spans="1:49" ht="19.899999999999999" customHeight="1" thickBot="1">
      <c r="A12" s="18"/>
      <c r="B12" s="109"/>
      <c r="C12" s="164"/>
      <c r="D12" s="164"/>
      <c r="E12" s="164"/>
      <c r="F12" s="164"/>
      <c r="G12" s="73"/>
      <c r="H12" s="72"/>
      <c r="I12" s="72"/>
      <c r="J12" s="72"/>
      <c r="K12" s="73"/>
      <c r="L12" s="72"/>
      <c r="M12" s="72" t="s">
        <v>93</v>
      </c>
      <c r="N12" s="72"/>
      <c r="O12" s="156"/>
      <c r="P12" s="157"/>
      <c r="Q12" s="157"/>
      <c r="R12" s="158"/>
      <c r="S12" s="73"/>
      <c r="T12" s="72">
        <f>R14</f>
        <v>0</v>
      </c>
      <c r="U12" s="72" t="s">
        <v>93</v>
      </c>
      <c r="V12" s="72">
        <f>P14</f>
        <v>0</v>
      </c>
      <c r="W12" s="29">
        <f>IF(G12="△",1,IF(G12="○",3,IF(G12="●",0)))+IF(K12="△",1,IF(K12="○",3,IF(K12="●",0)))+IF(S12="△",1,IF(S12="○",3,IF(S12="●",0)))</f>
        <v>0</v>
      </c>
      <c r="X12" s="31">
        <f>T12+L12+H12</f>
        <v>0</v>
      </c>
      <c r="Y12" s="31">
        <f>V12+N12+J12</f>
        <v>0</v>
      </c>
      <c r="Z12" s="32">
        <f>X12-Y12</f>
        <v>0</v>
      </c>
      <c r="AA12" s="99"/>
      <c r="AB12" s="59"/>
      <c r="AK12" s="179" t="s">
        <v>111</v>
      </c>
      <c r="AL12" s="179"/>
      <c r="AM12" s="179"/>
    </row>
    <row r="13" spans="1:49" ht="19.899999999999999" customHeight="1" thickBot="1">
      <c r="A13" s="5"/>
      <c r="B13" s="120" t="s">
        <v>96</v>
      </c>
      <c r="C13" s="127" t="s">
        <v>34</v>
      </c>
      <c r="D13" s="128"/>
      <c r="E13" s="128"/>
      <c r="F13" s="129"/>
      <c r="G13" s="163" t="s">
        <v>151</v>
      </c>
      <c r="H13" s="134"/>
      <c r="I13" s="134"/>
      <c r="J13" s="135"/>
      <c r="K13" s="136" t="s">
        <v>148</v>
      </c>
      <c r="L13" s="137"/>
      <c r="M13" s="137"/>
      <c r="N13" s="138"/>
      <c r="O13" s="136" t="s">
        <v>146</v>
      </c>
      <c r="P13" s="137"/>
      <c r="Q13" s="137"/>
      <c r="R13" s="138"/>
      <c r="S13" s="139"/>
      <c r="T13" s="140"/>
      <c r="U13" s="140"/>
      <c r="V13" s="141"/>
      <c r="W13" s="33"/>
      <c r="X13" s="34"/>
      <c r="Y13" s="34"/>
      <c r="Z13" s="35"/>
      <c r="AA13" s="98"/>
      <c r="AB13" s="59"/>
      <c r="AJ13" s="184" t="s">
        <v>201</v>
      </c>
      <c r="AK13" s="185"/>
      <c r="AL13" s="185"/>
      <c r="AM13" s="185"/>
      <c r="AN13" s="186"/>
    </row>
    <row r="14" spans="1:49" ht="19.899999999999999" customHeight="1" thickBot="1">
      <c r="A14" s="59"/>
      <c r="B14" s="121"/>
      <c r="C14" s="130"/>
      <c r="D14" s="131"/>
      <c r="E14" s="131"/>
      <c r="F14" s="132"/>
      <c r="G14" s="19"/>
      <c r="H14" s="20"/>
      <c r="I14" s="20" t="s">
        <v>93</v>
      </c>
      <c r="J14" s="20"/>
      <c r="K14" s="19"/>
      <c r="L14" s="20"/>
      <c r="M14" s="20" t="s">
        <v>93</v>
      </c>
      <c r="N14" s="20"/>
      <c r="O14" s="19"/>
      <c r="P14" s="20"/>
      <c r="Q14" s="20"/>
      <c r="R14" s="20"/>
      <c r="S14" s="142"/>
      <c r="T14" s="143"/>
      <c r="U14" s="143"/>
      <c r="V14" s="144"/>
      <c r="W14" s="36">
        <f>IF(G14="△",1,IF(G14="○",3,IF(G14="●",0)))+IF(K14="△",1,IF(K14="○",3,IF(K14="●",0)))+IF(O14="△",1,IF(O14="○",3,IF(O14="●",0)))</f>
        <v>0</v>
      </c>
      <c r="X14" s="37">
        <f>P14+L14+H14</f>
        <v>0</v>
      </c>
      <c r="Y14" s="37">
        <f>R14+N14+J14</f>
        <v>0</v>
      </c>
      <c r="Z14" s="38">
        <f>X14-Y14</f>
        <v>0</v>
      </c>
      <c r="AA14" s="100"/>
      <c r="AB14" s="59"/>
    </row>
    <row r="15" spans="1:49" ht="19.899999999999999" customHeight="1">
      <c r="A15" s="59"/>
      <c r="B15" s="61"/>
      <c r="C15" s="80"/>
      <c r="D15" s="80"/>
      <c r="E15" s="80"/>
      <c r="F15" s="80"/>
      <c r="G15" s="62"/>
      <c r="H15" s="60"/>
      <c r="I15" s="60"/>
      <c r="J15" s="60"/>
      <c r="K15" s="62"/>
      <c r="L15" s="60"/>
      <c r="M15" s="60"/>
      <c r="N15" s="60"/>
      <c r="O15" s="62"/>
      <c r="P15" s="60"/>
      <c r="Q15" s="60"/>
      <c r="R15" s="60"/>
      <c r="S15" s="60"/>
      <c r="T15" s="60"/>
      <c r="U15" s="60"/>
      <c r="V15" s="60"/>
      <c r="W15" s="81"/>
      <c r="X15" s="5"/>
      <c r="Y15" s="5"/>
      <c r="Z15" s="5"/>
      <c r="AA15" s="59"/>
    </row>
    <row r="16" spans="1:49" ht="19.899999999999999" customHeight="1" thickBot="1">
      <c r="A16" s="59"/>
      <c r="B16" s="59"/>
      <c r="C16" s="188" t="s">
        <v>87</v>
      </c>
      <c r="D16" s="188"/>
      <c r="E16" s="188"/>
      <c r="F16" s="188"/>
      <c r="G16" s="13"/>
      <c r="H16" s="62"/>
      <c r="I16" s="12"/>
      <c r="J16" s="59"/>
      <c r="K16" s="52"/>
      <c r="L16" s="53"/>
      <c r="M16" s="53"/>
      <c r="N16" s="53"/>
      <c r="O16" s="53"/>
      <c r="P16" s="53"/>
      <c r="Q16" s="53"/>
      <c r="R16" s="53"/>
      <c r="S16" s="53"/>
      <c r="T16" s="5"/>
      <c r="U16" s="60"/>
      <c r="V16" s="5"/>
    </row>
    <row r="17" spans="1:48" ht="19.899999999999999" customHeight="1" thickBot="1">
      <c r="A17" s="5"/>
      <c r="B17" s="105" t="s">
        <v>26</v>
      </c>
      <c r="C17" s="106"/>
      <c r="D17" s="106"/>
      <c r="E17" s="106"/>
      <c r="F17" s="107"/>
      <c r="G17" s="114" t="str">
        <f>C18</f>
        <v>志村東</v>
      </c>
      <c r="H17" s="115"/>
      <c r="I17" s="115"/>
      <c r="J17" s="116"/>
      <c r="K17" s="114" t="str">
        <f>C20</f>
        <v>ビートルB</v>
      </c>
      <c r="L17" s="115"/>
      <c r="M17" s="115"/>
      <c r="N17" s="116"/>
      <c r="O17" s="114" t="str">
        <f>C22</f>
        <v>リトル360</v>
      </c>
      <c r="P17" s="115"/>
      <c r="Q17" s="115"/>
      <c r="R17" s="116"/>
      <c r="S17" s="15" t="s">
        <v>1</v>
      </c>
      <c r="T17" s="15" t="s">
        <v>2</v>
      </c>
      <c r="U17" s="15" t="s">
        <v>3</v>
      </c>
      <c r="V17" s="15" t="s">
        <v>4</v>
      </c>
      <c r="W17" s="16" t="s">
        <v>5</v>
      </c>
      <c r="AD17" s="175" t="s">
        <v>108</v>
      </c>
      <c r="AE17" s="175"/>
      <c r="AF17" s="175"/>
      <c r="AG17" s="175"/>
    </row>
    <row r="18" spans="1:48" ht="19.899999999999999" customHeight="1" thickTop="1" thickBot="1">
      <c r="A18" s="59"/>
      <c r="B18" s="108" t="s">
        <v>20</v>
      </c>
      <c r="C18" s="110" t="s">
        <v>53</v>
      </c>
      <c r="D18" s="111"/>
      <c r="E18" s="111"/>
      <c r="F18" s="111"/>
      <c r="G18" s="117"/>
      <c r="H18" s="117"/>
      <c r="I18" s="117"/>
      <c r="J18" s="117"/>
      <c r="K18" s="118" t="str">
        <f>G20</f>
        <v>A-2</v>
      </c>
      <c r="L18" s="118"/>
      <c r="M18" s="118"/>
      <c r="N18" s="118"/>
      <c r="O18" s="118" t="str">
        <f>G22</f>
        <v>A-4</v>
      </c>
      <c r="P18" s="118"/>
      <c r="Q18" s="118"/>
      <c r="R18" s="118"/>
      <c r="S18" s="28"/>
      <c r="T18" s="28"/>
      <c r="U18" s="28"/>
      <c r="V18" s="24"/>
      <c r="W18" s="182"/>
      <c r="X18" s="7"/>
      <c r="Y18" s="5"/>
      <c r="AQ18" s="189" t="s">
        <v>106</v>
      </c>
      <c r="AR18" s="189"/>
      <c r="AS18" s="189"/>
    </row>
    <row r="19" spans="1:48" ht="19.899999999999999" customHeight="1" thickBot="1">
      <c r="A19" s="59"/>
      <c r="B19" s="109"/>
      <c r="C19" s="112"/>
      <c r="D19" s="113"/>
      <c r="E19" s="113"/>
      <c r="F19" s="113"/>
      <c r="G19" s="102"/>
      <c r="H19" s="102"/>
      <c r="I19" s="102"/>
      <c r="J19" s="102"/>
      <c r="K19" s="73"/>
      <c r="L19" s="72"/>
      <c r="M19" s="72" t="s">
        <v>89</v>
      </c>
      <c r="N19" s="72"/>
      <c r="O19" s="73"/>
      <c r="P19" s="72"/>
      <c r="Q19" s="72" t="s">
        <v>16</v>
      </c>
      <c r="R19" s="72"/>
      <c r="S19" s="29">
        <f>IF(K19="△",1,IF(K19="○",3,IF(K19="●",0)))+IF(O19="△",1,IF(O19="○",3,IF(O19="●",0)))</f>
        <v>0</v>
      </c>
      <c r="T19" s="31">
        <f>L19+P19</f>
        <v>0</v>
      </c>
      <c r="U19" s="31">
        <f>N19+R19</f>
        <v>0</v>
      </c>
      <c r="V19" s="32">
        <f>T19-U19</f>
        <v>0</v>
      </c>
      <c r="W19" s="99"/>
      <c r="X19" s="7"/>
      <c r="Y19" s="7"/>
      <c r="AJ19" s="184" t="s">
        <v>204</v>
      </c>
      <c r="AK19" s="185"/>
      <c r="AL19" s="185"/>
      <c r="AM19" s="185"/>
      <c r="AN19" s="186"/>
    </row>
    <row r="20" spans="1:48" ht="19.899999999999999" customHeight="1" thickBot="1">
      <c r="A20" s="62"/>
      <c r="B20" s="120" t="s">
        <v>18</v>
      </c>
      <c r="C20" s="149" t="s">
        <v>163</v>
      </c>
      <c r="D20" s="128"/>
      <c r="E20" s="128"/>
      <c r="F20" s="129"/>
      <c r="G20" s="101" t="s">
        <v>150</v>
      </c>
      <c r="H20" s="101"/>
      <c r="I20" s="101"/>
      <c r="J20" s="101"/>
      <c r="K20" s="102"/>
      <c r="L20" s="102"/>
      <c r="M20" s="102"/>
      <c r="N20" s="102"/>
      <c r="O20" s="97" t="str">
        <f>K22</f>
        <v>A-6</v>
      </c>
      <c r="P20" s="97"/>
      <c r="Q20" s="97"/>
      <c r="R20" s="97"/>
      <c r="S20" s="33"/>
      <c r="T20" s="34"/>
      <c r="U20" s="34"/>
      <c r="V20" s="35"/>
      <c r="W20" s="98"/>
      <c r="X20" s="7"/>
      <c r="Y20" s="7"/>
      <c r="AK20" s="179" t="s">
        <v>112</v>
      </c>
      <c r="AL20" s="179"/>
      <c r="AM20" s="179"/>
      <c r="AQ20" s="178"/>
      <c r="AR20" s="179"/>
      <c r="AS20" s="179"/>
      <c r="AT20" s="179"/>
      <c r="AU20" s="180"/>
    </row>
    <row r="21" spans="1:48" ht="19.899999999999999" customHeight="1" thickBot="1">
      <c r="A21" s="41"/>
      <c r="B21" s="109"/>
      <c r="C21" s="150"/>
      <c r="D21" s="151"/>
      <c r="E21" s="151"/>
      <c r="F21" s="152"/>
      <c r="G21" s="73"/>
      <c r="H21" s="72"/>
      <c r="I21" s="72" t="s">
        <v>90</v>
      </c>
      <c r="J21" s="72"/>
      <c r="K21" s="102"/>
      <c r="L21" s="102"/>
      <c r="M21" s="102"/>
      <c r="N21" s="102"/>
      <c r="O21" s="73"/>
      <c r="P21" s="72"/>
      <c r="Q21" s="72" t="s">
        <v>16</v>
      </c>
      <c r="R21" s="72"/>
      <c r="S21" s="29">
        <f>IF(G21="△",1,IF(G21="○",3,IF(G21="●",0)))+IF(O21="△",1,IF(O21="○",3,IF(O21="●",0)))</f>
        <v>0</v>
      </c>
      <c r="T21" s="30">
        <f>H21+P21</f>
        <v>0</v>
      </c>
      <c r="U21" s="31">
        <f>J21+R21</f>
        <v>0</v>
      </c>
      <c r="V21" s="32">
        <f>T21-U21</f>
        <v>0</v>
      </c>
      <c r="W21" s="99"/>
      <c r="X21" s="7"/>
      <c r="Y21" s="7"/>
      <c r="AJ21" s="184" t="s">
        <v>207</v>
      </c>
      <c r="AK21" s="185"/>
      <c r="AL21" s="185"/>
      <c r="AM21" s="185"/>
      <c r="AN21" s="186"/>
    </row>
    <row r="22" spans="1:48" ht="19.899999999999999" customHeight="1">
      <c r="A22" s="60"/>
      <c r="B22" s="120" t="s">
        <v>21</v>
      </c>
      <c r="C22" s="112" t="s">
        <v>31</v>
      </c>
      <c r="D22" s="113"/>
      <c r="E22" s="113"/>
      <c r="F22" s="113"/>
      <c r="G22" s="101" t="s">
        <v>145</v>
      </c>
      <c r="H22" s="101"/>
      <c r="I22" s="101"/>
      <c r="J22" s="101"/>
      <c r="K22" s="97" t="s">
        <v>152</v>
      </c>
      <c r="L22" s="97"/>
      <c r="M22" s="97"/>
      <c r="N22" s="97"/>
      <c r="O22" s="102"/>
      <c r="P22" s="102"/>
      <c r="Q22" s="102"/>
      <c r="R22" s="102"/>
      <c r="S22" s="33"/>
      <c r="T22" s="34"/>
      <c r="U22" s="34"/>
      <c r="V22" s="35"/>
      <c r="W22" s="98"/>
      <c r="X22" s="7"/>
      <c r="Y22" s="7"/>
    </row>
    <row r="23" spans="1:48" ht="19.899999999999999" customHeight="1" thickBot="1">
      <c r="A23" s="42"/>
      <c r="B23" s="121"/>
      <c r="C23" s="122"/>
      <c r="D23" s="123"/>
      <c r="E23" s="123"/>
      <c r="F23" s="123"/>
      <c r="G23" s="19"/>
      <c r="H23" s="20"/>
      <c r="I23" s="20" t="s">
        <v>90</v>
      </c>
      <c r="J23" s="20"/>
      <c r="K23" s="19"/>
      <c r="L23" s="20"/>
      <c r="M23" s="20" t="s">
        <v>16</v>
      </c>
      <c r="N23" s="20"/>
      <c r="O23" s="119"/>
      <c r="P23" s="119"/>
      <c r="Q23" s="119"/>
      <c r="R23" s="119"/>
      <c r="S23" s="36">
        <f>IF(G23="△",1,IF(G23="○",3,IF(G23="●",0)))+IF(K23="△",1,IF(K23="○",3,IF(K23="●",0)))</f>
        <v>0</v>
      </c>
      <c r="T23" s="37">
        <f>H23+L23</f>
        <v>0</v>
      </c>
      <c r="U23" s="37">
        <f>J23+N23</f>
        <v>0</v>
      </c>
      <c r="V23" s="38">
        <f>T23-U23</f>
        <v>0</v>
      </c>
      <c r="W23" s="100"/>
      <c r="X23" s="7"/>
      <c r="Y23" s="7"/>
    </row>
    <row r="24" spans="1:48" ht="19.899999999999999" customHeight="1">
      <c r="A24" s="42"/>
      <c r="B24" s="61"/>
      <c r="C24" s="82"/>
      <c r="D24" s="82"/>
      <c r="E24" s="82"/>
      <c r="F24" s="82"/>
      <c r="G24" s="62"/>
      <c r="H24" s="60"/>
      <c r="I24" s="60"/>
      <c r="J24" s="60"/>
      <c r="K24" s="62"/>
      <c r="L24" s="60"/>
      <c r="M24" s="60"/>
      <c r="N24" s="60"/>
      <c r="O24" s="60"/>
      <c r="P24" s="60"/>
      <c r="Q24" s="60"/>
      <c r="R24" s="60"/>
      <c r="S24" s="81"/>
      <c r="T24" s="5"/>
      <c r="U24" s="5"/>
      <c r="V24" s="5"/>
      <c r="W24" s="59"/>
      <c r="X24" s="7"/>
      <c r="Y24" s="7"/>
      <c r="AD24" s="175" t="s">
        <v>109</v>
      </c>
      <c r="AE24" s="175"/>
      <c r="AF24" s="175"/>
      <c r="AG24" s="175"/>
    </row>
    <row r="25" spans="1:48" ht="19.899999999999999" customHeight="1" thickBot="1">
      <c r="A25" s="60"/>
      <c r="B25" s="9"/>
      <c r="C25" s="188" t="s">
        <v>87</v>
      </c>
      <c r="D25" s="188"/>
      <c r="E25" s="188"/>
      <c r="F25" s="188"/>
      <c r="G25" s="59"/>
      <c r="H25" s="59"/>
      <c r="I25" s="59"/>
      <c r="J25" s="18"/>
      <c r="K25" s="59"/>
      <c r="L25" s="59"/>
      <c r="M25" s="59"/>
      <c r="N25" s="18"/>
      <c r="O25" s="59"/>
      <c r="P25" s="59"/>
      <c r="Q25" s="59"/>
      <c r="R25" s="18"/>
      <c r="S25" s="59"/>
      <c r="T25" s="59"/>
      <c r="U25" s="59"/>
      <c r="V25" s="61"/>
      <c r="W25" s="61"/>
      <c r="X25" s="61"/>
      <c r="Y25" s="61"/>
    </row>
    <row r="26" spans="1:48" ht="19.899999999999999" customHeight="1" thickBot="1">
      <c r="A26" s="41"/>
      <c r="B26" s="105" t="s">
        <v>118</v>
      </c>
      <c r="C26" s="106"/>
      <c r="D26" s="106"/>
      <c r="E26" s="106"/>
      <c r="F26" s="107"/>
      <c r="G26" s="114" t="str">
        <f>C27</f>
        <v>熊野</v>
      </c>
      <c r="H26" s="115"/>
      <c r="I26" s="115"/>
      <c r="J26" s="116"/>
      <c r="K26" s="114" t="str">
        <f>C29</f>
        <v>アズサ</v>
      </c>
      <c r="L26" s="115"/>
      <c r="M26" s="115"/>
      <c r="N26" s="116"/>
      <c r="O26" s="114" t="str">
        <f>C31</f>
        <v>ゴールデン</v>
      </c>
      <c r="P26" s="115"/>
      <c r="Q26" s="115"/>
      <c r="R26" s="116"/>
      <c r="S26" s="15" t="s">
        <v>1</v>
      </c>
      <c r="T26" s="15" t="s">
        <v>2</v>
      </c>
      <c r="U26" s="15" t="s">
        <v>3</v>
      </c>
      <c r="V26" s="15" t="s">
        <v>4</v>
      </c>
      <c r="W26" s="16" t="s">
        <v>5</v>
      </c>
      <c r="X26" s="41"/>
      <c r="Y26" s="5"/>
      <c r="AJ26" s="178"/>
      <c r="AK26" s="179"/>
      <c r="AL26" s="179"/>
      <c r="AM26" s="179"/>
      <c r="AN26" s="180"/>
      <c r="AR26" s="189" t="s">
        <v>106</v>
      </c>
      <c r="AS26" s="189"/>
      <c r="AT26" s="189"/>
    </row>
    <row r="27" spans="1:48" ht="19.899999999999999" customHeight="1" thickTop="1" thickBot="1">
      <c r="A27" s="41"/>
      <c r="B27" s="108" t="s">
        <v>17</v>
      </c>
      <c r="C27" s="110" t="s">
        <v>50</v>
      </c>
      <c r="D27" s="111"/>
      <c r="E27" s="111"/>
      <c r="F27" s="111"/>
      <c r="G27" s="117"/>
      <c r="H27" s="117"/>
      <c r="I27" s="117"/>
      <c r="J27" s="117"/>
      <c r="K27" s="118" t="str">
        <f>G29</f>
        <v>B-2</v>
      </c>
      <c r="L27" s="118"/>
      <c r="M27" s="118"/>
      <c r="N27" s="118"/>
      <c r="O27" s="118" t="str">
        <f>G31</f>
        <v>B-4</v>
      </c>
      <c r="P27" s="118"/>
      <c r="Q27" s="118"/>
      <c r="R27" s="118"/>
      <c r="S27" s="28"/>
      <c r="T27" s="28"/>
      <c r="U27" s="28"/>
      <c r="V27" s="24"/>
      <c r="W27" s="182"/>
      <c r="X27" s="7"/>
      <c r="Y27" s="5"/>
      <c r="AK27" s="179" t="s">
        <v>115</v>
      </c>
      <c r="AL27" s="179"/>
      <c r="AM27" s="179"/>
    </row>
    <row r="28" spans="1:48" ht="19.899999999999999" customHeight="1" thickBot="1">
      <c r="A28" s="60"/>
      <c r="B28" s="109"/>
      <c r="C28" s="112"/>
      <c r="D28" s="113"/>
      <c r="E28" s="113"/>
      <c r="F28" s="113"/>
      <c r="G28" s="102"/>
      <c r="H28" s="102"/>
      <c r="I28" s="102"/>
      <c r="J28" s="102"/>
      <c r="K28" s="73"/>
      <c r="L28" s="72"/>
      <c r="M28" s="72" t="s">
        <v>89</v>
      </c>
      <c r="N28" s="72"/>
      <c r="O28" s="73"/>
      <c r="P28" s="72"/>
      <c r="Q28" s="72" t="s">
        <v>16</v>
      </c>
      <c r="R28" s="72"/>
      <c r="S28" s="29">
        <f>IF(K28="△",1,IF(K28="○",3,IF(K28="●",0)))+IF(O28="△",1,IF(O28="○",3,IF(O28="●",0)))</f>
        <v>0</v>
      </c>
      <c r="T28" s="31">
        <f>L28+P28</f>
        <v>0</v>
      </c>
      <c r="U28" s="31">
        <f>N28+R28</f>
        <v>0</v>
      </c>
      <c r="V28" s="32">
        <f>T28-U28</f>
        <v>0</v>
      </c>
      <c r="W28" s="99"/>
      <c r="X28" s="7"/>
      <c r="Y28" s="7"/>
      <c r="AJ28" s="178"/>
      <c r="AK28" s="179"/>
      <c r="AL28" s="179"/>
      <c r="AM28" s="179"/>
      <c r="AN28" s="180"/>
      <c r="AS28" s="181" t="s">
        <v>114</v>
      </c>
      <c r="AT28" s="181"/>
      <c r="AU28" s="181"/>
      <c r="AV28" s="181"/>
    </row>
    <row r="29" spans="1:48" ht="19.899999999999999" customHeight="1" thickBot="1">
      <c r="A29" s="60"/>
      <c r="B29" s="120" t="s">
        <v>18</v>
      </c>
      <c r="C29" s="112" t="s">
        <v>161</v>
      </c>
      <c r="D29" s="113"/>
      <c r="E29" s="113"/>
      <c r="F29" s="113"/>
      <c r="G29" s="101" t="s">
        <v>119</v>
      </c>
      <c r="H29" s="101"/>
      <c r="I29" s="101"/>
      <c r="J29" s="101"/>
      <c r="K29" s="102"/>
      <c r="L29" s="102"/>
      <c r="M29" s="102"/>
      <c r="N29" s="102"/>
      <c r="O29" s="97" t="str">
        <f>K31</f>
        <v>B-6</v>
      </c>
      <c r="P29" s="97"/>
      <c r="Q29" s="97"/>
      <c r="R29" s="97"/>
      <c r="S29" s="33"/>
      <c r="T29" s="34"/>
      <c r="U29" s="34"/>
      <c r="V29" s="35"/>
      <c r="W29" s="98"/>
      <c r="X29" s="7"/>
      <c r="Y29" s="7"/>
      <c r="AR29" s="178"/>
      <c r="AS29" s="179"/>
      <c r="AT29" s="179"/>
      <c r="AU29" s="179"/>
      <c r="AV29" s="180"/>
    </row>
    <row r="30" spans="1:48" ht="19.899999999999999" customHeight="1" thickBot="1">
      <c r="A30" s="40"/>
      <c r="B30" s="109"/>
      <c r="C30" s="112"/>
      <c r="D30" s="113"/>
      <c r="E30" s="113"/>
      <c r="F30" s="113"/>
      <c r="G30" s="73"/>
      <c r="H30" s="72"/>
      <c r="I30" s="72" t="s">
        <v>90</v>
      </c>
      <c r="J30" s="72"/>
      <c r="K30" s="102"/>
      <c r="L30" s="102"/>
      <c r="M30" s="102"/>
      <c r="N30" s="102"/>
      <c r="O30" s="73"/>
      <c r="P30" s="72"/>
      <c r="Q30" s="72" t="s">
        <v>16</v>
      </c>
      <c r="R30" s="72"/>
      <c r="S30" s="29">
        <f>IF(G30="△",1,IF(G30="○",3,IF(G30="●",0)))+IF(O30="△",1,IF(O30="○",3,IF(O30="●",0)))</f>
        <v>0</v>
      </c>
      <c r="T30" s="30">
        <f>H30+P30</f>
        <v>0</v>
      </c>
      <c r="U30" s="31">
        <f>J30+R30</f>
        <v>0</v>
      </c>
      <c r="V30" s="32">
        <f>T30-U30</f>
        <v>0</v>
      </c>
      <c r="W30" s="99"/>
      <c r="X30" s="7"/>
      <c r="Y30" s="7"/>
      <c r="AJ30" s="178"/>
      <c r="AK30" s="179"/>
      <c r="AL30" s="179"/>
      <c r="AM30" s="179"/>
      <c r="AN30" s="180"/>
    </row>
    <row r="31" spans="1:48" ht="19.899999999999999" customHeight="1" thickBot="1">
      <c r="A31" s="41"/>
      <c r="B31" s="120" t="s">
        <v>19</v>
      </c>
      <c r="C31" s="112" t="s">
        <v>40</v>
      </c>
      <c r="D31" s="113"/>
      <c r="E31" s="113"/>
      <c r="F31" s="113"/>
      <c r="G31" s="101" t="s">
        <v>147</v>
      </c>
      <c r="H31" s="101"/>
      <c r="I31" s="101"/>
      <c r="J31" s="101"/>
      <c r="K31" s="97" t="s">
        <v>153</v>
      </c>
      <c r="L31" s="97"/>
      <c r="M31" s="97"/>
      <c r="N31" s="97"/>
      <c r="O31" s="102"/>
      <c r="P31" s="102"/>
      <c r="Q31" s="102"/>
      <c r="R31" s="102"/>
      <c r="S31" s="33"/>
      <c r="T31" s="34"/>
      <c r="U31" s="34"/>
      <c r="V31" s="35"/>
      <c r="W31" s="98"/>
      <c r="X31" s="7"/>
      <c r="Y31" s="7"/>
      <c r="AK31" s="190" t="s">
        <v>116</v>
      </c>
      <c r="AL31" s="190"/>
      <c r="AM31" s="190"/>
    </row>
    <row r="32" spans="1:48" ht="19.899999999999999" customHeight="1" thickBot="1">
      <c r="A32" s="60"/>
      <c r="B32" s="121"/>
      <c r="C32" s="122"/>
      <c r="D32" s="123"/>
      <c r="E32" s="123"/>
      <c r="F32" s="123"/>
      <c r="G32" s="19"/>
      <c r="H32" s="20"/>
      <c r="I32" s="20" t="s">
        <v>90</v>
      </c>
      <c r="J32" s="20"/>
      <c r="K32" s="19"/>
      <c r="L32" s="20"/>
      <c r="M32" s="20" t="s">
        <v>16</v>
      </c>
      <c r="N32" s="20"/>
      <c r="O32" s="119"/>
      <c r="P32" s="119"/>
      <c r="Q32" s="119"/>
      <c r="R32" s="119"/>
      <c r="S32" s="36">
        <f>IF(G32="△",1,IF(G32="○",3,IF(G32="●",0)))+IF(K32="△",1,IF(K32="○",3,IF(K32="●",0)))</f>
        <v>0</v>
      </c>
      <c r="T32" s="37">
        <f>H32+L32</f>
        <v>0</v>
      </c>
      <c r="U32" s="37">
        <f>J32+N32</f>
        <v>0</v>
      </c>
      <c r="V32" s="38">
        <f>T32-U32</f>
        <v>0</v>
      </c>
      <c r="W32" s="100"/>
      <c r="X32" s="7"/>
      <c r="Y32" s="7"/>
      <c r="AJ32" s="178"/>
      <c r="AK32" s="179"/>
      <c r="AL32" s="179"/>
      <c r="AM32" s="179"/>
      <c r="AN32" s="180"/>
    </row>
    <row r="33" spans="1:20" ht="19.899999999999999" customHeight="1">
      <c r="A33" s="40"/>
      <c r="B33" s="5"/>
      <c r="C33" s="62"/>
      <c r="D33" s="1"/>
      <c r="E33" s="1"/>
      <c r="F33" s="1"/>
    </row>
    <row r="34" spans="1:20" ht="19.899999999999999" customHeight="1">
      <c r="A34" s="60"/>
      <c r="B34" s="5"/>
      <c r="C34" s="62"/>
      <c r="D34" s="1"/>
      <c r="E34" s="1"/>
      <c r="F34" s="1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9.899999999999999" customHeight="1">
      <c r="A35" s="60"/>
      <c r="B35" s="7"/>
      <c r="C35" s="5"/>
      <c r="D35" s="1"/>
      <c r="E35" s="1"/>
      <c r="F35" s="1"/>
    </row>
    <row r="36" spans="1:20" ht="19.899999999999999" customHeight="1">
      <c r="A36" s="60"/>
      <c r="B36" s="7"/>
      <c r="C36" s="7"/>
      <c r="D36" s="1"/>
      <c r="E36" s="1"/>
      <c r="F36" s="1"/>
    </row>
    <row r="37" spans="1:20" ht="19.899999999999999" customHeight="1">
      <c r="A37" s="62"/>
      <c r="B37" s="7"/>
      <c r="C37" s="7"/>
      <c r="D37" s="1"/>
      <c r="E37" s="1"/>
      <c r="F37" s="1"/>
    </row>
    <row r="38" spans="1:20" ht="17.25" customHeight="1">
      <c r="A38" s="60"/>
      <c r="B38" s="7"/>
      <c r="C38" s="7"/>
      <c r="D38" s="1"/>
      <c r="E38" s="1"/>
      <c r="F38" s="1"/>
    </row>
    <row r="39" spans="1:20" ht="17.25" customHeight="1">
      <c r="A39" s="60"/>
      <c r="B39" s="7"/>
      <c r="C39" s="7"/>
      <c r="D39" s="1"/>
      <c r="E39" s="1"/>
      <c r="F39" s="1"/>
    </row>
    <row r="40" spans="1:20" ht="21" customHeight="1">
      <c r="A40" s="60"/>
      <c r="B40" s="7"/>
      <c r="C40" s="7"/>
      <c r="D40" s="1"/>
      <c r="E40" s="1"/>
      <c r="F40" s="1"/>
    </row>
    <row r="41" spans="1:20" ht="21" customHeight="1">
      <c r="A41" s="60"/>
      <c r="B41" s="5"/>
      <c r="C41" s="60"/>
      <c r="D41" s="1"/>
      <c r="E41" s="1"/>
      <c r="F41" s="1"/>
      <c r="G41" s="7"/>
    </row>
    <row r="42" spans="1:20" ht="21" customHeight="1">
      <c r="A42" s="60"/>
      <c r="B42" s="5"/>
      <c r="C42" s="60"/>
      <c r="D42" s="1"/>
      <c r="E42" s="1"/>
      <c r="F42" s="1"/>
      <c r="G42" s="7"/>
    </row>
    <row r="43" spans="1:20" ht="21" customHeight="1">
      <c r="A43" s="74"/>
      <c r="B43" s="21"/>
      <c r="C43" s="27"/>
      <c r="D43" s="1"/>
      <c r="E43" s="1"/>
      <c r="F43" s="1"/>
      <c r="G43" s="7"/>
    </row>
    <row r="44" spans="1:20" ht="21" customHeight="1">
      <c r="A44" s="74"/>
      <c r="B44" s="7"/>
      <c r="C44" s="5"/>
      <c r="D44" s="1"/>
      <c r="E44" s="1"/>
      <c r="F44" s="1"/>
      <c r="G44" s="7"/>
    </row>
    <row r="45" spans="1:20" ht="21" customHeight="1">
      <c r="A45" s="74"/>
      <c r="B45" s="7"/>
      <c r="C45" s="7"/>
      <c r="D45" s="1"/>
      <c r="E45" s="1"/>
      <c r="F45" s="1"/>
      <c r="G45" s="7"/>
    </row>
    <row r="46" spans="1:20" ht="21" customHeight="1">
      <c r="B46" s="7"/>
      <c r="C46" s="7"/>
      <c r="D46" s="1"/>
      <c r="E46" s="1"/>
      <c r="F46" s="1"/>
    </row>
    <row r="47" spans="1:20" ht="21" customHeight="1">
      <c r="B47" s="7"/>
      <c r="C47" s="7"/>
      <c r="D47" s="1"/>
      <c r="E47" s="1"/>
      <c r="F47" s="1"/>
    </row>
    <row r="48" spans="1:20" ht="21" customHeight="1">
      <c r="B48" s="7"/>
      <c r="C48" s="7"/>
      <c r="D48" s="1"/>
      <c r="E48" s="1"/>
      <c r="F48" s="1"/>
    </row>
    <row r="49" spans="2:6" ht="21" customHeight="1">
      <c r="B49" s="7"/>
      <c r="C49" s="7"/>
      <c r="D49" s="1"/>
      <c r="E49" s="1"/>
      <c r="F49" s="1"/>
    </row>
    <row r="50" spans="2:6" ht="21" customHeight="1">
      <c r="B50" s="7"/>
      <c r="C50" s="7"/>
      <c r="D50" s="7"/>
      <c r="E50" s="7"/>
      <c r="F50" s="7"/>
    </row>
    <row r="51" spans="2:6" ht="21" customHeight="1">
      <c r="B51" s="1"/>
      <c r="C51" s="1"/>
      <c r="D51" s="1"/>
      <c r="E51" s="1"/>
      <c r="F51" s="1"/>
    </row>
  </sheetData>
  <mergeCells count="112">
    <mergeCell ref="AJ32:AN32"/>
    <mergeCell ref="AR7:AT7"/>
    <mergeCell ref="AC7:AE7"/>
    <mergeCell ref="AD17:AG17"/>
    <mergeCell ref="AJ19:AN19"/>
    <mergeCell ref="AJ21:AN21"/>
    <mergeCell ref="AQ18:AS18"/>
    <mergeCell ref="AQ20:AU20"/>
    <mergeCell ref="AS28:AV28"/>
    <mergeCell ref="AJ28:AN28"/>
    <mergeCell ref="AR29:AV29"/>
    <mergeCell ref="AR26:AT26"/>
    <mergeCell ref="AJ30:AN30"/>
    <mergeCell ref="AD24:AG24"/>
    <mergeCell ref="AK8:AM8"/>
    <mergeCell ref="AK12:AM12"/>
    <mergeCell ref="AK20:AM20"/>
    <mergeCell ref="AC9:AE9"/>
    <mergeCell ref="AK27:AM27"/>
    <mergeCell ref="AK31:AM31"/>
    <mergeCell ref="AD3:AI3"/>
    <mergeCell ref="AD4:AG4"/>
    <mergeCell ref="C5:G5"/>
    <mergeCell ref="AJ7:AN7"/>
    <mergeCell ref="AJ9:AN9"/>
    <mergeCell ref="AJ11:AN11"/>
    <mergeCell ref="AJ13:AN13"/>
    <mergeCell ref="AC10:AF10"/>
    <mergeCell ref="AJ26:AN26"/>
    <mergeCell ref="AA11:AA12"/>
    <mergeCell ref="S7:V7"/>
    <mergeCell ref="AA7:AA8"/>
    <mergeCell ref="B4:F4"/>
    <mergeCell ref="G4:J4"/>
    <mergeCell ref="C16:F16"/>
    <mergeCell ref="C25:F25"/>
    <mergeCell ref="B13:B14"/>
    <mergeCell ref="C13:F14"/>
    <mergeCell ref="G13:J13"/>
    <mergeCell ref="K13:N13"/>
    <mergeCell ref="O13:R13"/>
    <mergeCell ref="S13:V14"/>
    <mergeCell ref="AA13:AA14"/>
    <mergeCell ref="B11:B12"/>
    <mergeCell ref="C11:F12"/>
    <mergeCell ref="G11:J11"/>
    <mergeCell ref="K11:N11"/>
    <mergeCell ref="O11:R12"/>
    <mergeCell ref="S11:V11"/>
    <mergeCell ref="B9:B10"/>
    <mergeCell ref="C9:F10"/>
    <mergeCell ref="G9:J9"/>
    <mergeCell ref="K9:N10"/>
    <mergeCell ref="O9:R9"/>
    <mergeCell ref="S9:V9"/>
    <mergeCell ref="AA9:AA10"/>
    <mergeCell ref="B6:F6"/>
    <mergeCell ref="G6:J6"/>
    <mergeCell ref="K6:N6"/>
    <mergeCell ref="O6:R6"/>
    <mergeCell ref="S6:V6"/>
    <mergeCell ref="B7:B8"/>
    <mergeCell ref="C7:F8"/>
    <mergeCell ref="G7:J8"/>
    <mergeCell ref="K7:N7"/>
    <mergeCell ref="O7:R7"/>
    <mergeCell ref="B31:B32"/>
    <mergeCell ref="C31:F32"/>
    <mergeCell ref="G31:J31"/>
    <mergeCell ref="K31:N31"/>
    <mergeCell ref="O31:R32"/>
    <mergeCell ref="W31:W32"/>
    <mergeCell ref="B29:B30"/>
    <mergeCell ref="C29:F30"/>
    <mergeCell ref="G29:J29"/>
    <mergeCell ref="K29:N30"/>
    <mergeCell ref="O29:R29"/>
    <mergeCell ref="W29:W30"/>
    <mergeCell ref="B27:B28"/>
    <mergeCell ref="C27:F28"/>
    <mergeCell ref="G27:J28"/>
    <mergeCell ref="K27:N27"/>
    <mergeCell ref="O27:R27"/>
    <mergeCell ref="W27:W28"/>
    <mergeCell ref="B26:F26"/>
    <mergeCell ref="G26:J26"/>
    <mergeCell ref="K26:N26"/>
    <mergeCell ref="O26:R26"/>
    <mergeCell ref="B22:B23"/>
    <mergeCell ref="C22:F23"/>
    <mergeCell ref="G22:J22"/>
    <mergeCell ref="K22:N22"/>
    <mergeCell ref="O22:R23"/>
    <mergeCell ref="W22:W23"/>
    <mergeCell ref="AR10:AV10"/>
    <mergeCell ref="AS9:AV9"/>
    <mergeCell ref="B20:B21"/>
    <mergeCell ref="C20:F21"/>
    <mergeCell ref="G20:J20"/>
    <mergeCell ref="K20:N21"/>
    <mergeCell ref="O20:R20"/>
    <mergeCell ref="W20:W21"/>
    <mergeCell ref="B18:B19"/>
    <mergeCell ref="C18:F19"/>
    <mergeCell ref="G18:J19"/>
    <mergeCell ref="K18:N18"/>
    <mergeCell ref="O18:R18"/>
    <mergeCell ref="W18:W19"/>
    <mergeCell ref="B17:F17"/>
    <mergeCell ref="G17:J17"/>
    <mergeCell ref="K17:N17"/>
    <mergeCell ref="O17:R17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colBreaks count="1" manualBreakCount="1">
    <brk id="27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opLeftCell="A19" zoomScaleNormal="100" workbookViewId="0">
      <selection activeCell="U28" sqref="U28"/>
    </sheetView>
  </sheetViews>
  <sheetFormatPr defaultColWidth="9" defaultRowHeight="13.5"/>
  <cols>
    <col min="1" max="1" width="2.125" style="70" customWidth="1"/>
    <col min="2" max="2" width="3.625" style="70" customWidth="1"/>
    <col min="3" max="3" width="9" style="70"/>
    <col min="4" max="4" width="3.625" style="70" customWidth="1"/>
    <col min="5" max="5" width="9" style="70" customWidth="1"/>
    <col min="6" max="6" width="9" style="70"/>
    <col min="7" max="7" width="4.625" style="70" customWidth="1"/>
    <col min="8" max="8" width="4" style="70" customWidth="1"/>
    <col min="9" max="9" width="4.625" style="70" customWidth="1"/>
    <col min="10" max="13" width="9" style="70"/>
    <col min="14" max="14" width="2.125" style="70" customWidth="1"/>
    <col min="15" max="16384" width="9" style="70"/>
  </cols>
  <sheetData>
    <row r="1" spans="1:16" ht="24.95" customHeight="1">
      <c r="C1" s="167" t="s">
        <v>61</v>
      </c>
      <c r="D1" s="168"/>
      <c r="E1" s="168"/>
      <c r="F1" s="168"/>
    </row>
    <row r="2" spans="1:16" ht="13.15" customHeight="1">
      <c r="A2" s="170" t="s">
        <v>22</v>
      </c>
      <c r="B2" s="170"/>
      <c r="C2" s="173" t="s">
        <v>14</v>
      </c>
      <c r="E2" s="170"/>
      <c r="F2" s="170"/>
    </row>
    <row r="3" spans="1:16" ht="13.15" customHeight="1">
      <c r="C3" s="174"/>
      <c r="E3" s="171"/>
      <c r="F3" s="171"/>
    </row>
    <row r="4" spans="1:16">
      <c r="B4" s="172"/>
      <c r="C4" s="172" t="s">
        <v>6</v>
      </c>
      <c r="D4" s="172"/>
      <c r="E4" s="172"/>
      <c r="F4" s="172" t="s">
        <v>8</v>
      </c>
      <c r="G4" s="172"/>
      <c r="H4" s="172"/>
      <c r="I4" s="172"/>
      <c r="J4" s="172"/>
      <c r="K4" s="172" t="s">
        <v>9</v>
      </c>
      <c r="L4" s="172"/>
      <c r="M4" s="172" t="s">
        <v>13</v>
      </c>
    </row>
    <row r="5" spans="1:16">
      <c r="B5" s="172"/>
      <c r="C5" s="172"/>
      <c r="D5" s="172"/>
      <c r="E5" s="172"/>
      <c r="F5" s="172"/>
      <c r="G5" s="172"/>
      <c r="H5" s="172"/>
      <c r="I5" s="172"/>
      <c r="J5" s="172"/>
      <c r="K5" s="71" t="s">
        <v>10</v>
      </c>
      <c r="L5" s="71" t="s">
        <v>11</v>
      </c>
      <c r="M5" s="172"/>
    </row>
    <row r="6" spans="1:16" ht="24.95" customHeight="1">
      <c r="B6" s="71">
        <v>1</v>
      </c>
      <c r="C6" s="64">
        <v>0.375</v>
      </c>
      <c r="D6" s="65" t="s">
        <v>12</v>
      </c>
      <c r="E6" s="64">
        <v>0.39583333333333331</v>
      </c>
      <c r="F6" s="55" t="s">
        <v>36</v>
      </c>
      <c r="G6" s="55"/>
      <c r="H6" s="66" t="s">
        <v>7</v>
      </c>
      <c r="I6" s="55"/>
      <c r="J6" s="76" t="s">
        <v>185</v>
      </c>
      <c r="K6" s="55" t="str">
        <f>F7</f>
        <v>志村東</v>
      </c>
      <c r="L6" s="55" t="str">
        <f>J7</f>
        <v>ビートルB</v>
      </c>
      <c r="M6" s="71" t="s">
        <v>68</v>
      </c>
    </row>
    <row r="7" spans="1:16" ht="24.95" customHeight="1">
      <c r="B7" s="71">
        <v>2</v>
      </c>
      <c r="C7" s="64">
        <v>0.39861111111111108</v>
      </c>
      <c r="D7" s="65" t="s">
        <v>12</v>
      </c>
      <c r="E7" s="64">
        <v>0.42291666666666666</v>
      </c>
      <c r="F7" s="55" t="s">
        <v>184</v>
      </c>
      <c r="G7" s="55"/>
      <c r="H7" s="66" t="s">
        <v>7</v>
      </c>
      <c r="I7" s="55"/>
      <c r="J7" s="76" t="s">
        <v>43</v>
      </c>
      <c r="K7" s="55" t="str">
        <f>F6</f>
        <v>北前野B</v>
      </c>
      <c r="L7" s="55" t="str">
        <f>J6</f>
        <v>リオ板橋</v>
      </c>
      <c r="M7" s="71" t="s">
        <v>68</v>
      </c>
    </row>
    <row r="8" spans="1:16" ht="24.95" customHeight="1">
      <c r="B8" s="71">
        <v>3</v>
      </c>
      <c r="C8" s="64">
        <v>0.42569444444444443</v>
      </c>
      <c r="D8" s="65" t="s">
        <v>12</v>
      </c>
      <c r="E8" s="64">
        <v>0.4465277777777778</v>
      </c>
      <c r="F8" s="55" t="s">
        <v>36</v>
      </c>
      <c r="G8" s="55"/>
      <c r="H8" s="66" t="s">
        <v>7</v>
      </c>
      <c r="I8" s="55"/>
      <c r="J8" s="76" t="s">
        <v>29</v>
      </c>
      <c r="K8" s="55" t="str">
        <f>J7</f>
        <v>ビートルB</v>
      </c>
      <c r="L8" s="55" t="str">
        <f>F7</f>
        <v>志村東</v>
      </c>
      <c r="M8" s="71" t="s">
        <v>68</v>
      </c>
      <c r="O8" s="54"/>
      <c r="P8" s="54"/>
    </row>
    <row r="9" spans="1:16" ht="24.95" customHeight="1">
      <c r="B9" s="71">
        <v>4</v>
      </c>
      <c r="C9" s="64">
        <v>0.44930555555555557</v>
      </c>
      <c r="D9" s="65" t="s">
        <v>12</v>
      </c>
      <c r="E9" s="64">
        <v>0.47291666666666665</v>
      </c>
      <c r="F9" s="55" t="s">
        <v>184</v>
      </c>
      <c r="G9" s="55"/>
      <c r="H9" s="66" t="s">
        <v>7</v>
      </c>
      <c r="I9" s="55"/>
      <c r="J9" s="76" t="s">
        <v>31</v>
      </c>
      <c r="K9" s="55" t="str">
        <f t="shared" ref="K9:K15" si="0">F8</f>
        <v>北前野B</v>
      </c>
      <c r="L9" s="55" t="str">
        <f t="shared" ref="L9:L15" si="1">J8</f>
        <v>北野</v>
      </c>
      <c r="M9" s="71" t="s">
        <v>68</v>
      </c>
      <c r="O9" s="54"/>
      <c r="P9" s="54"/>
    </row>
    <row r="10" spans="1:16" ht="24.95" customHeight="1">
      <c r="B10" s="71">
        <v>5</v>
      </c>
      <c r="C10" s="64">
        <v>0.47569444444444442</v>
      </c>
      <c r="D10" s="65" t="s">
        <v>12</v>
      </c>
      <c r="E10" s="64">
        <v>0.49652777777777773</v>
      </c>
      <c r="F10" s="55" t="s">
        <v>36</v>
      </c>
      <c r="G10" s="55"/>
      <c r="H10" s="66" t="s">
        <v>7</v>
      </c>
      <c r="I10" s="55"/>
      <c r="J10" s="76" t="s">
        <v>34</v>
      </c>
      <c r="K10" s="55" t="str">
        <f t="shared" si="0"/>
        <v>志村東</v>
      </c>
      <c r="L10" s="55" t="str">
        <f t="shared" si="1"/>
        <v>リトル360</v>
      </c>
      <c r="M10" s="71" t="s">
        <v>68</v>
      </c>
      <c r="O10" s="54"/>
      <c r="P10" s="54"/>
    </row>
    <row r="11" spans="1:16" ht="24.95" customHeight="1">
      <c r="B11" s="71">
        <v>6</v>
      </c>
      <c r="C11" s="64">
        <v>0.5</v>
      </c>
      <c r="D11" s="65" t="s">
        <v>12</v>
      </c>
      <c r="E11" s="64">
        <v>0.52361111111111114</v>
      </c>
      <c r="F11" s="76" t="s">
        <v>43</v>
      </c>
      <c r="G11" s="55"/>
      <c r="H11" s="66" t="s">
        <v>7</v>
      </c>
      <c r="I11" s="55"/>
      <c r="J11" s="76" t="s">
        <v>31</v>
      </c>
      <c r="K11" s="55" t="str">
        <f>J10</f>
        <v>赤塚新町</v>
      </c>
      <c r="L11" s="55" t="str">
        <f>F10</f>
        <v>北前野B</v>
      </c>
      <c r="M11" s="71" t="s">
        <v>68</v>
      </c>
      <c r="O11" s="54"/>
      <c r="P11" s="54"/>
    </row>
    <row r="12" spans="1:16" ht="24.95" customHeight="1">
      <c r="B12" s="71">
        <v>7</v>
      </c>
      <c r="C12" s="64">
        <v>0.52777777777777779</v>
      </c>
      <c r="D12" s="65" t="s">
        <v>12</v>
      </c>
      <c r="E12" s="64">
        <v>0.55208333333333337</v>
      </c>
      <c r="F12" s="55" t="s">
        <v>191</v>
      </c>
      <c r="G12" s="55"/>
      <c r="H12" s="66" t="s">
        <v>7</v>
      </c>
      <c r="I12" s="55"/>
      <c r="J12" s="55" t="s">
        <v>192</v>
      </c>
      <c r="K12" s="55" t="str">
        <f>J11</f>
        <v>リトル360</v>
      </c>
      <c r="L12" s="55" t="str">
        <f>F11</f>
        <v>ビートルB</v>
      </c>
      <c r="M12" s="71" t="s">
        <v>71</v>
      </c>
      <c r="O12" s="54"/>
      <c r="P12" s="54"/>
    </row>
    <row r="13" spans="1:16" ht="24.95" customHeight="1">
      <c r="B13" s="71">
        <v>8</v>
      </c>
      <c r="C13" s="64">
        <v>0.55555555555555558</v>
      </c>
      <c r="D13" s="65" t="s">
        <v>12</v>
      </c>
      <c r="E13" s="64">
        <v>0.62152777777777779</v>
      </c>
      <c r="F13" s="55" t="s">
        <v>62</v>
      </c>
      <c r="G13" s="55"/>
      <c r="H13" s="66" t="s">
        <v>7</v>
      </c>
      <c r="I13" s="55"/>
      <c r="J13" s="55" t="s">
        <v>65</v>
      </c>
      <c r="K13" s="55" t="str">
        <f t="shared" si="0"/>
        <v>ビートルA</v>
      </c>
      <c r="L13" s="55" t="str">
        <f t="shared" si="1"/>
        <v>レパードA</v>
      </c>
      <c r="M13" s="71" t="s">
        <v>72</v>
      </c>
      <c r="O13" s="54"/>
      <c r="P13" s="54"/>
    </row>
    <row r="14" spans="1:16" ht="24.95" customHeight="1">
      <c r="B14" s="71">
        <v>9</v>
      </c>
      <c r="C14" s="64">
        <v>0.58333333333333337</v>
      </c>
      <c r="D14" s="65" t="s">
        <v>12</v>
      </c>
      <c r="E14" s="64">
        <v>0.60763888888888895</v>
      </c>
      <c r="F14" s="55" t="s">
        <v>63</v>
      </c>
      <c r="G14" s="55"/>
      <c r="H14" s="66" t="s">
        <v>7</v>
      </c>
      <c r="I14" s="55"/>
      <c r="J14" s="55" t="s">
        <v>66</v>
      </c>
      <c r="K14" s="55" t="str">
        <f t="shared" si="0"/>
        <v>3-A-1位</v>
      </c>
      <c r="L14" s="55" t="str">
        <f t="shared" si="1"/>
        <v>3-C-1位</v>
      </c>
      <c r="M14" s="71" t="s">
        <v>69</v>
      </c>
      <c r="O14" s="54"/>
      <c r="P14" s="54"/>
    </row>
    <row r="15" spans="1:16" ht="24.95" customHeight="1">
      <c r="B15" s="71">
        <v>10</v>
      </c>
      <c r="C15" s="64">
        <v>0.61111111111111105</v>
      </c>
      <c r="D15" s="65" t="s">
        <v>12</v>
      </c>
      <c r="E15" s="64">
        <v>0.63541666666666663</v>
      </c>
      <c r="F15" s="55" t="s">
        <v>64</v>
      </c>
      <c r="G15" s="55"/>
      <c r="H15" s="66" t="s">
        <v>7</v>
      </c>
      <c r="I15" s="55"/>
      <c r="J15" s="55" t="s">
        <v>67</v>
      </c>
      <c r="K15" s="55" t="str">
        <f t="shared" si="0"/>
        <v>2-A-1位</v>
      </c>
      <c r="L15" s="55" t="str">
        <f t="shared" si="1"/>
        <v>2-B-1位</v>
      </c>
      <c r="M15" s="71" t="s">
        <v>70</v>
      </c>
      <c r="O15" s="54"/>
      <c r="P15" s="54"/>
    </row>
    <row r="16" spans="1:16" ht="24.95" customHeight="1">
      <c r="B16" s="71"/>
      <c r="C16" s="64"/>
      <c r="D16" s="65"/>
      <c r="E16" s="64"/>
      <c r="F16" s="55"/>
      <c r="G16" s="55"/>
      <c r="H16" s="66"/>
      <c r="I16" s="55"/>
      <c r="J16" s="76"/>
      <c r="K16" s="55"/>
      <c r="L16" s="55"/>
      <c r="M16" s="71"/>
      <c r="O16" s="54"/>
      <c r="P16" s="54"/>
    </row>
    <row r="17" spans="1:16" ht="24.95" customHeight="1">
      <c r="B17" s="71"/>
      <c r="C17" s="64"/>
      <c r="D17" s="65"/>
      <c r="E17" s="64"/>
      <c r="F17" s="55"/>
      <c r="G17" s="56"/>
      <c r="H17" s="66"/>
      <c r="I17" s="56"/>
      <c r="J17" s="76"/>
      <c r="K17" s="55"/>
      <c r="L17" s="55"/>
      <c r="M17" s="71"/>
      <c r="O17" s="54"/>
      <c r="P17" s="54"/>
    </row>
    <row r="18" spans="1:16" ht="24.95" customHeight="1">
      <c r="B18" s="177" t="s">
        <v>73</v>
      </c>
      <c r="C18" s="177"/>
      <c r="D18" s="177"/>
      <c r="E18" s="177"/>
      <c r="F18" s="177" t="s">
        <v>74</v>
      </c>
      <c r="G18" s="177"/>
      <c r="H18" s="177"/>
      <c r="I18" s="177"/>
      <c r="J18" s="177"/>
      <c r="K18" s="177" t="s">
        <v>75</v>
      </c>
      <c r="L18" s="177"/>
      <c r="M18" s="177"/>
      <c r="O18" s="54"/>
      <c r="P18" s="54"/>
    </row>
    <row r="19" spans="1:16" ht="13.5" customHeight="1">
      <c r="B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O19" s="54"/>
      <c r="P19" s="54"/>
    </row>
    <row r="20" spans="1:16" ht="13.5" customHeight="1">
      <c r="A20" s="170" t="s">
        <v>23</v>
      </c>
      <c r="B20" s="170"/>
      <c r="C20" s="175" t="s">
        <v>15</v>
      </c>
      <c r="D20" s="26"/>
      <c r="E20" s="170"/>
      <c r="F20" s="170"/>
      <c r="G20" s="26"/>
      <c r="H20" s="26"/>
      <c r="I20" s="26"/>
      <c r="J20" s="26"/>
      <c r="K20" s="26"/>
      <c r="L20" s="26"/>
      <c r="M20" s="26"/>
      <c r="O20" s="54"/>
      <c r="P20" s="83"/>
    </row>
    <row r="21" spans="1:16" ht="13.15" customHeight="1">
      <c r="B21" s="26"/>
      <c r="C21" s="176"/>
      <c r="D21" s="26"/>
      <c r="E21" s="171"/>
      <c r="F21" s="171"/>
      <c r="G21" s="26"/>
      <c r="H21" s="26"/>
      <c r="I21" s="26"/>
      <c r="J21" s="26"/>
      <c r="K21" s="26"/>
      <c r="L21" s="26"/>
      <c r="M21" s="26"/>
      <c r="O21" s="54"/>
      <c r="P21" s="54"/>
    </row>
    <row r="22" spans="1:16">
      <c r="B22" s="172"/>
      <c r="C22" s="172" t="s">
        <v>6</v>
      </c>
      <c r="D22" s="172"/>
      <c r="E22" s="172"/>
      <c r="F22" s="172" t="s">
        <v>8</v>
      </c>
      <c r="G22" s="172"/>
      <c r="H22" s="172"/>
      <c r="I22" s="172"/>
      <c r="J22" s="172"/>
      <c r="K22" s="172" t="s">
        <v>9</v>
      </c>
      <c r="L22" s="172"/>
      <c r="M22" s="172" t="s">
        <v>13</v>
      </c>
      <c r="O22" s="54"/>
      <c r="P22" s="54"/>
    </row>
    <row r="23" spans="1:16">
      <c r="B23" s="172"/>
      <c r="C23" s="172"/>
      <c r="D23" s="172"/>
      <c r="E23" s="172"/>
      <c r="F23" s="172"/>
      <c r="G23" s="172"/>
      <c r="H23" s="172"/>
      <c r="I23" s="172"/>
      <c r="J23" s="172"/>
      <c r="K23" s="71" t="s">
        <v>10</v>
      </c>
      <c r="L23" s="71" t="s">
        <v>11</v>
      </c>
      <c r="M23" s="172"/>
      <c r="O23" s="54"/>
      <c r="P23" s="54"/>
    </row>
    <row r="24" spans="1:16" ht="24.95" customHeight="1">
      <c r="B24" s="71">
        <v>1</v>
      </c>
      <c r="C24" s="64">
        <v>0.375</v>
      </c>
      <c r="D24" s="65" t="s">
        <v>12</v>
      </c>
      <c r="E24" s="64">
        <v>0.39583333333333331</v>
      </c>
      <c r="F24" s="55" t="s">
        <v>29</v>
      </c>
      <c r="G24" s="55"/>
      <c r="H24" s="66" t="s">
        <v>7</v>
      </c>
      <c r="I24" s="55"/>
      <c r="J24" s="76" t="s">
        <v>34</v>
      </c>
      <c r="K24" s="55" t="str">
        <f>F25</f>
        <v>熊野</v>
      </c>
      <c r="L24" s="55" t="str">
        <f>J25</f>
        <v>アズサ</v>
      </c>
      <c r="M24" s="71" t="s">
        <v>68</v>
      </c>
      <c r="O24" s="54"/>
      <c r="P24" s="54"/>
    </row>
    <row r="25" spans="1:16" ht="24.95" customHeight="1">
      <c r="B25" s="71">
        <v>2</v>
      </c>
      <c r="C25" s="64">
        <v>0.39861111111111108</v>
      </c>
      <c r="D25" s="65" t="s">
        <v>12</v>
      </c>
      <c r="E25" s="64">
        <v>0.42291666666666666</v>
      </c>
      <c r="F25" s="55" t="s">
        <v>50</v>
      </c>
      <c r="G25" s="55"/>
      <c r="H25" s="66" t="s">
        <v>7</v>
      </c>
      <c r="I25" s="55"/>
      <c r="J25" s="76" t="s">
        <v>45</v>
      </c>
      <c r="K25" s="55" t="str">
        <f>F24</f>
        <v>北野</v>
      </c>
      <c r="L25" s="55" t="str">
        <f>J24</f>
        <v>赤塚新町</v>
      </c>
      <c r="M25" s="71" t="s">
        <v>68</v>
      </c>
      <c r="O25" s="54"/>
      <c r="P25" s="54"/>
    </row>
    <row r="26" spans="1:16" ht="24.95" customHeight="1">
      <c r="B26" s="71">
        <v>3</v>
      </c>
      <c r="C26" s="64">
        <v>0.42569444444444443</v>
      </c>
      <c r="D26" s="65" t="s">
        <v>12</v>
      </c>
      <c r="E26" s="64">
        <v>0.4465277777777778</v>
      </c>
      <c r="F26" s="55" t="s">
        <v>185</v>
      </c>
      <c r="G26" s="55"/>
      <c r="H26" s="66" t="s">
        <v>7</v>
      </c>
      <c r="I26" s="55"/>
      <c r="J26" s="76" t="s">
        <v>34</v>
      </c>
      <c r="K26" s="55" t="str">
        <f>J25</f>
        <v>アズサ</v>
      </c>
      <c r="L26" s="55" t="str">
        <f>F25</f>
        <v>熊野</v>
      </c>
      <c r="M26" s="71" t="s">
        <v>68</v>
      </c>
      <c r="O26" s="54"/>
      <c r="P26" s="54"/>
    </row>
    <row r="27" spans="1:16" ht="24.95" customHeight="1">
      <c r="B27" s="71">
        <v>4</v>
      </c>
      <c r="C27" s="64">
        <v>0.44930555555555557</v>
      </c>
      <c r="D27" s="65" t="s">
        <v>12</v>
      </c>
      <c r="E27" s="64">
        <v>0.47291666666666665</v>
      </c>
      <c r="F27" s="55" t="s">
        <v>40</v>
      </c>
      <c r="G27" s="55"/>
      <c r="H27" s="66" t="s">
        <v>7</v>
      </c>
      <c r="I27" s="55"/>
      <c r="J27" s="76" t="str">
        <f>F25</f>
        <v>熊野</v>
      </c>
      <c r="K27" s="55" t="str">
        <f t="shared" ref="K27:K33" si="2">F26</f>
        <v>リオ板橋</v>
      </c>
      <c r="L27" s="55" t="str">
        <f t="shared" ref="L27:L33" si="3">J26</f>
        <v>赤塚新町</v>
      </c>
      <c r="M27" s="71" t="s">
        <v>68</v>
      </c>
      <c r="O27" s="54"/>
      <c r="P27" s="54"/>
    </row>
    <row r="28" spans="1:16" ht="24.95" customHeight="1">
      <c r="B28" s="71">
        <v>5</v>
      </c>
      <c r="C28" s="64">
        <v>0.47569444444444442</v>
      </c>
      <c r="D28" s="65" t="s">
        <v>12</v>
      </c>
      <c r="E28" s="64">
        <v>0.49652777777777773</v>
      </c>
      <c r="F28" s="55" t="s">
        <v>185</v>
      </c>
      <c r="G28" s="55"/>
      <c r="H28" s="66" t="s">
        <v>7</v>
      </c>
      <c r="I28" s="55"/>
      <c r="J28" s="76" t="s">
        <v>29</v>
      </c>
      <c r="K28" s="55" t="str">
        <f t="shared" si="2"/>
        <v>ゴールデン</v>
      </c>
      <c r="L28" s="55" t="str">
        <f t="shared" si="3"/>
        <v>熊野</v>
      </c>
      <c r="M28" s="71" t="s">
        <v>68</v>
      </c>
      <c r="O28" s="54"/>
      <c r="P28" s="54"/>
    </row>
    <row r="29" spans="1:16" ht="24.95" customHeight="1">
      <c r="B29" s="71">
        <v>6</v>
      </c>
      <c r="C29" s="64">
        <v>0.5</v>
      </c>
      <c r="D29" s="65" t="s">
        <v>12</v>
      </c>
      <c r="E29" s="64">
        <v>0.52361111111111114</v>
      </c>
      <c r="F29" s="55" t="s">
        <v>40</v>
      </c>
      <c r="G29" s="55"/>
      <c r="H29" s="66" t="s">
        <v>7</v>
      </c>
      <c r="I29" s="55"/>
      <c r="J29" s="76" t="s">
        <v>162</v>
      </c>
      <c r="K29" s="55" t="str">
        <f t="shared" si="2"/>
        <v>リオ板橋</v>
      </c>
      <c r="L29" s="55" t="str">
        <f t="shared" si="3"/>
        <v>北野</v>
      </c>
      <c r="M29" s="71" t="s">
        <v>68</v>
      </c>
      <c r="O29" s="54"/>
      <c r="P29" s="54"/>
    </row>
    <row r="30" spans="1:16" ht="24.95" customHeight="1">
      <c r="B30" s="71">
        <v>7</v>
      </c>
      <c r="C30" s="64">
        <v>0.52777777777777779</v>
      </c>
      <c r="D30" s="65" t="s">
        <v>12</v>
      </c>
      <c r="E30" s="64">
        <v>0.55208333333333337</v>
      </c>
      <c r="F30" s="55" t="s">
        <v>38</v>
      </c>
      <c r="G30" s="55"/>
      <c r="H30" s="66" t="s">
        <v>7</v>
      </c>
      <c r="I30" s="55"/>
      <c r="J30" s="55" t="s">
        <v>39</v>
      </c>
      <c r="K30" s="55" t="str">
        <f>J29</f>
        <v>アズサ</v>
      </c>
      <c r="L30" s="55" t="str">
        <f>F29</f>
        <v>ゴールデン</v>
      </c>
      <c r="M30" s="71" t="s">
        <v>71</v>
      </c>
      <c r="O30" s="54"/>
      <c r="P30" s="54"/>
    </row>
    <row r="31" spans="1:16" ht="24.95" customHeight="1">
      <c r="B31" s="71">
        <v>8</v>
      </c>
      <c r="C31" s="64">
        <v>0.55555555555555558</v>
      </c>
      <c r="D31" s="65" t="s">
        <v>12</v>
      </c>
      <c r="E31" s="64">
        <v>0.62152777777777779</v>
      </c>
      <c r="F31" s="55" t="s">
        <v>76</v>
      </c>
      <c r="G31" s="55"/>
      <c r="H31" s="66" t="s">
        <v>7</v>
      </c>
      <c r="I31" s="55"/>
      <c r="J31" s="55" t="s">
        <v>81</v>
      </c>
      <c r="K31" s="55" t="str">
        <f t="shared" si="2"/>
        <v>BLUE</v>
      </c>
      <c r="L31" s="55" t="str">
        <f t="shared" si="3"/>
        <v>九曜</v>
      </c>
      <c r="M31" s="71" t="s">
        <v>72</v>
      </c>
      <c r="O31" s="54"/>
      <c r="P31" s="54"/>
    </row>
    <row r="32" spans="1:16" ht="24.95" customHeight="1">
      <c r="B32" s="71">
        <v>9</v>
      </c>
      <c r="C32" s="64">
        <v>0.58333333333333337</v>
      </c>
      <c r="D32" s="65" t="s">
        <v>12</v>
      </c>
      <c r="E32" s="64">
        <v>0.60763888888888895</v>
      </c>
      <c r="F32" s="55" t="s">
        <v>78</v>
      </c>
      <c r="G32" s="55"/>
      <c r="H32" s="66" t="s">
        <v>7</v>
      </c>
      <c r="I32" s="55"/>
      <c r="J32" s="55" t="s">
        <v>79</v>
      </c>
      <c r="K32" s="55" t="str">
        <f t="shared" si="2"/>
        <v>3-A-2位</v>
      </c>
      <c r="L32" s="55" t="str">
        <f t="shared" si="3"/>
        <v>3-B-1位</v>
      </c>
      <c r="M32" s="71" t="s">
        <v>82</v>
      </c>
      <c r="O32" s="54"/>
      <c r="P32" s="54"/>
    </row>
    <row r="33" spans="1:16" ht="24.95" customHeight="1">
      <c r="B33" s="71">
        <v>10</v>
      </c>
      <c r="C33" s="64">
        <v>0.61111111111111105</v>
      </c>
      <c r="D33" s="65" t="s">
        <v>12</v>
      </c>
      <c r="E33" s="64">
        <v>0.63541666666666663</v>
      </c>
      <c r="F33" s="55" t="s">
        <v>77</v>
      </c>
      <c r="G33" s="55"/>
      <c r="H33" s="66" t="s">
        <v>7</v>
      </c>
      <c r="I33" s="55"/>
      <c r="J33" s="55" t="s">
        <v>80</v>
      </c>
      <c r="K33" s="55" t="str">
        <f t="shared" si="2"/>
        <v>A７負</v>
      </c>
      <c r="L33" s="55" t="str">
        <f t="shared" si="3"/>
        <v>B７負</v>
      </c>
      <c r="M33" s="71" t="s">
        <v>83</v>
      </c>
      <c r="O33" s="54"/>
      <c r="P33" s="54"/>
    </row>
    <row r="34" spans="1:16" ht="24.95" customHeight="1">
      <c r="B34" s="71"/>
      <c r="C34" s="64"/>
      <c r="D34" s="65"/>
      <c r="E34" s="64"/>
      <c r="F34" s="55"/>
      <c r="G34" s="55"/>
      <c r="H34" s="66"/>
      <c r="I34" s="55"/>
      <c r="J34" s="76"/>
      <c r="K34" s="55"/>
      <c r="L34" s="55"/>
      <c r="M34" s="71"/>
      <c r="O34" s="54"/>
      <c r="P34" s="54"/>
    </row>
    <row r="35" spans="1:16" ht="24.95" customHeight="1">
      <c r="B35" s="71"/>
      <c r="C35" s="64"/>
      <c r="D35" s="65"/>
      <c r="E35" s="64"/>
      <c r="F35" s="55"/>
      <c r="G35" s="56"/>
      <c r="H35" s="66"/>
      <c r="I35" s="56"/>
      <c r="J35" s="76"/>
      <c r="K35" s="55"/>
      <c r="L35" s="55"/>
      <c r="M35" s="71"/>
    </row>
    <row r="36" spans="1:16" ht="24.95" customHeight="1">
      <c r="B36" s="177" t="s">
        <v>73</v>
      </c>
      <c r="C36" s="177"/>
      <c r="D36" s="177"/>
      <c r="E36" s="177"/>
      <c r="F36" s="177" t="s">
        <v>74</v>
      </c>
      <c r="G36" s="177"/>
      <c r="H36" s="177"/>
      <c r="I36" s="177"/>
      <c r="J36" s="177"/>
      <c r="K36" s="177" t="s">
        <v>75</v>
      </c>
      <c r="L36" s="177"/>
      <c r="M36" s="177"/>
      <c r="O36" s="54"/>
      <c r="P36" s="54"/>
    </row>
    <row r="37" spans="1:16" ht="9.75" customHeight="1">
      <c r="A37" s="46"/>
      <c r="B37" s="46"/>
      <c r="C37" s="50"/>
      <c r="D37" s="169"/>
      <c r="E37" s="169"/>
      <c r="F37" s="169"/>
      <c r="G37" s="169"/>
      <c r="H37" s="169"/>
      <c r="I37" s="169"/>
      <c r="J37" s="169"/>
      <c r="K37" s="169"/>
      <c r="L37" s="46"/>
      <c r="M37" s="46"/>
    </row>
    <row r="38" spans="1:1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6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6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</sheetData>
  <mergeCells count="25">
    <mergeCell ref="A20:B20"/>
    <mergeCell ref="C20:C21"/>
    <mergeCell ref="E20:F21"/>
    <mergeCell ref="A2:B2"/>
    <mergeCell ref="C2:C3"/>
    <mergeCell ref="E2:F3"/>
    <mergeCell ref="B4:B5"/>
    <mergeCell ref="C4:E5"/>
    <mergeCell ref="F4:J5"/>
    <mergeCell ref="D37:H37"/>
    <mergeCell ref="I37:K37"/>
    <mergeCell ref="C1:F1"/>
    <mergeCell ref="B18:E18"/>
    <mergeCell ref="F18:J18"/>
    <mergeCell ref="K18:M18"/>
    <mergeCell ref="B36:E36"/>
    <mergeCell ref="F36:J36"/>
    <mergeCell ref="K36:M36"/>
    <mergeCell ref="B22:B23"/>
    <mergeCell ref="C22:E23"/>
    <mergeCell ref="F22:J23"/>
    <mergeCell ref="K22:L22"/>
    <mergeCell ref="M22:M23"/>
    <mergeCell ref="K4:L4"/>
    <mergeCell ref="M4:M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30" sqref="A30"/>
    </sheetView>
  </sheetViews>
  <sheetFormatPr defaultRowHeight="13.5"/>
  <sheetData>
    <row r="1" spans="1:10" ht="13.5" customHeight="1">
      <c r="A1" s="191">
        <v>19</v>
      </c>
      <c r="B1" s="191"/>
      <c r="C1" s="191"/>
      <c r="D1" s="191"/>
      <c r="E1" s="191"/>
      <c r="F1" s="191"/>
      <c r="G1" s="191"/>
      <c r="H1" s="191"/>
      <c r="I1" s="191"/>
      <c r="J1" s="47"/>
    </row>
    <row r="2" spans="1:10" ht="13.5" customHeight="1">
      <c r="A2" s="191"/>
      <c r="B2" s="191"/>
      <c r="C2" s="191"/>
      <c r="D2" s="191"/>
      <c r="E2" s="191"/>
      <c r="F2" s="191"/>
      <c r="G2" s="191"/>
      <c r="H2" s="191"/>
      <c r="I2" s="191"/>
      <c r="J2" s="47"/>
    </row>
    <row r="3" spans="1:10" ht="13.5" customHeight="1">
      <c r="A3" s="191"/>
      <c r="B3" s="191"/>
      <c r="C3" s="191"/>
      <c r="D3" s="191"/>
      <c r="E3" s="191"/>
      <c r="F3" s="191"/>
      <c r="G3" s="191"/>
      <c r="H3" s="191"/>
      <c r="I3" s="191"/>
      <c r="J3" s="47"/>
    </row>
    <row r="4" spans="1:10" ht="13.5" customHeight="1">
      <c r="A4" s="191"/>
      <c r="B4" s="191"/>
      <c r="C4" s="191"/>
      <c r="D4" s="191"/>
      <c r="E4" s="191"/>
      <c r="F4" s="191"/>
      <c r="G4" s="191"/>
      <c r="H4" s="191"/>
      <c r="I4" s="191"/>
      <c r="J4" s="47"/>
    </row>
    <row r="5" spans="1:10" ht="13.5" customHeight="1">
      <c r="A5" s="191"/>
      <c r="B5" s="191"/>
      <c r="C5" s="191"/>
      <c r="D5" s="191"/>
      <c r="E5" s="191"/>
      <c r="F5" s="191"/>
      <c r="G5" s="191"/>
      <c r="H5" s="191"/>
      <c r="I5" s="191"/>
      <c r="J5" s="47"/>
    </row>
    <row r="6" spans="1:10" ht="13.5" customHeight="1">
      <c r="A6" s="191"/>
      <c r="B6" s="191"/>
      <c r="C6" s="191"/>
      <c r="D6" s="191"/>
      <c r="E6" s="191"/>
      <c r="F6" s="191"/>
      <c r="G6" s="191"/>
      <c r="H6" s="191"/>
      <c r="I6" s="191"/>
      <c r="J6" s="47"/>
    </row>
    <row r="7" spans="1:10" ht="13.5" customHeight="1">
      <c r="A7" s="191"/>
      <c r="B7" s="191"/>
      <c r="C7" s="191"/>
      <c r="D7" s="191"/>
      <c r="E7" s="191"/>
      <c r="F7" s="191"/>
      <c r="G7" s="191"/>
      <c r="H7" s="191"/>
      <c r="I7" s="191"/>
      <c r="J7" s="47"/>
    </row>
    <row r="8" spans="1:10" ht="13.5" customHeight="1">
      <c r="A8" s="191"/>
      <c r="B8" s="191"/>
      <c r="C8" s="191"/>
      <c r="D8" s="191"/>
      <c r="E8" s="191"/>
      <c r="F8" s="191"/>
      <c r="G8" s="191"/>
      <c r="H8" s="191"/>
      <c r="I8" s="191"/>
      <c r="J8" s="47"/>
    </row>
    <row r="9" spans="1:10" ht="13.5" customHeight="1">
      <c r="A9" s="191"/>
      <c r="B9" s="191"/>
      <c r="C9" s="191"/>
      <c r="D9" s="191"/>
      <c r="E9" s="191"/>
      <c r="F9" s="191"/>
      <c r="G9" s="191"/>
      <c r="H9" s="191"/>
      <c r="I9" s="191"/>
      <c r="J9" s="47"/>
    </row>
    <row r="10" spans="1:10" ht="13.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47"/>
    </row>
    <row r="11" spans="1:10" ht="13.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47"/>
    </row>
    <row r="12" spans="1:10" ht="13.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47"/>
    </row>
    <row r="13" spans="1:10" ht="13.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47"/>
    </row>
    <row r="14" spans="1:10" ht="13.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47"/>
    </row>
    <row r="15" spans="1:10" ht="13.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47"/>
    </row>
    <row r="16" spans="1:10" ht="13.5" customHeight="1">
      <c r="A16" s="191"/>
      <c r="B16" s="191"/>
      <c r="C16" s="191"/>
      <c r="D16" s="191"/>
      <c r="E16" s="191"/>
      <c r="F16" s="191"/>
      <c r="G16" s="191"/>
      <c r="H16" s="191"/>
      <c r="I16" s="191"/>
      <c r="J16" s="47"/>
    </row>
    <row r="17" spans="1:10" ht="13.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47"/>
    </row>
    <row r="18" spans="1:10" ht="13.5" customHeight="1">
      <c r="A18" s="191"/>
      <c r="B18" s="191"/>
      <c r="C18" s="191"/>
      <c r="D18" s="191"/>
      <c r="E18" s="191"/>
      <c r="F18" s="191"/>
      <c r="G18" s="191"/>
      <c r="H18" s="191"/>
      <c r="I18" s="191"/>
      <c r="J18" s="47"/>
    </row>
    <row r="19" spans="1:10" ht="13.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47"/>
    </row>
    <row r="20" spans="1:10" ht="13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47"/>
    </row>
    <row r="21" spans="1:10" ht="13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47"/>
    </row>
    <row r="22" spans="1:10" ht="13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47"/>
    </row>
    <row r="23" spans="1:10" ht="13.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47"/>
    </row>
    <row r="24" spans="1:10" ht="13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47"/>
    </row>
    <row r="25" spans="1:10" ht="13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47"/>
    </row>
    <row r="26" spans="1:10" ht="13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47"/>
    </row>
    <row r="27" spans="1:10" ht="13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47"/>
    </row>
    <row r="28" spans="1:10" ht="13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47"/>
    </row>
  </sheetData>
  <mergeCells count="1">
    <mergeCell ref="A1:I2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19日勝敗表</vt:lpstr>
      <vt:lpstr>19日時定表</vt:lpstr>
      <vt:lpstr>23日勝敗表</vt:lpstr>
      <vt:lpstr>２３日時定表</vt:lpstr>
      <vt:lpstr>Sheet2</vt:lpstr>
      <vt:lpstr>'19日時定表'!Print_Area</vt:lpstr>
      <vt:lpstr>'19日勝敗表'!Print_Area</vt:lpstr>
      <vt:lpstr>'２３日時定表'!Print_Area</vt:lpstr>
      <vt:lpstr>'23日勝敗表'!Print_Area</vt:lpstr>
      <vt:lpstr>'19日勝敗表'!Print_Titles</vt:lpstr>
      <vt:lpstr>'23日勝敗表'!Print_Titles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u12ifa</dc:creator>
  <cp:lastModifiedBy>yosiaki</cp:lastModifiedBy>
  <cp:lastPrinted>2017-11-19T02:24:54Z</cp:lastPrinted>
  <dcterms:created xsi:type="dcterms:W3CDTF">2011-01-11T12:09:25Z</dcterms:created>
  <dcterms:modified xsi:type="dcterms:W3CDTF">2017-11-20T08:20:12Z</dcterms:modified>
</cp:coreProperties>
</file>